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itz/Dropbox (The Fitz Group)/TFG Team Folder/Agent Trackers/02-Copy for New Agent/"/>
    </mc:Choice>
  </mc:AlternateContent>
  <xr:revisionPtr revIDLastSave="0" documentId="13_ncr:1_{D33E5A9C-C23B-FD4F-8AFC-5C0602F293A5}" xr6:coauthVersionLast="45" xr6:coauthVersionMax="45" xr10:uidLastSave="{00000000-0000-0000-0000-000000000000}"/>
  <bookViews>
    <workbookView xWindow="0" yWindow="460" windowWidth="25600" windowHeight="14680" tabRatio="751" xr2:uid="{00000000-000D-0000-FFFF-FFFF00000000}"/>
  </bookViews>
  <sheets>
    <sheet name="13-Week Summary" sheetId="7" r:id="rId1"/>
    <sheet name="Common Info" sheetId="26" state="hidden" r:id="rId2"/>
    <sheet name="licensed interviews" sheetId="20" state="hidden" r:id="rId3"/>
    <sheet name="non-licensed interviews" sheetId="21" state="hidden" r:id="rId4"/>
    <sheet name="Total Building Only" sheetId="22" state="hidden" r:id="rId5"/>
    <sheet name="Pacific Time Schedule" sheetId="8" state="hidden" r:id="rId6"/>
    <sheet name="Mountain Time Schedule" sheetId="9" state="hidden" r:id="rId7"/>
    <sheet name="Central Time Schedule" sheetId="10" state="hidden" r:id="rId8"/>
    <sheet name="Eastern Time Schedule" sheetId="13" state="hidden" r:id="rId9"/>
    <sheet name="Schedule Example" sheetId="12" state="hidden" r:id="rId10"/>
  </sheets>
  <externalReferences>
    <externalReference r:id="rId11"/>
    <externalReference r:id="rId12"/>
  </externalReferences>
  <definedNames>
    <definedName name="AnnualCal2">'[1]Common Info'!$A$29:$B$33</definedName>
    <definedName name="AnnualCalc" localSheetId="1">'Common Info'!$A$32:$B$36</definedName>
    <definedName name="AnnualCalc">#REF!</definedName>
    <definedName name="Carriers" localSheetId="1">'Common Info'!$A$2:$A$17</definedName>
    <definedName name="Carriers">#REF!</definedName>
    <definedName name="Carriers2">'[2]Common Info'!$A$2:$A$15</definedName>
    <definedName name="Carriers3">'[1]Common Info'!$A$2:$A$15</definedName>
    <definedName name="LeadSrc" localSheetId="1">'Common Info'!$A$22:$A$27</definedName>
    <definedName name="LeadSrc">#REF!</definedName>
    <definedName name="PremiumMode" localSheetId="1">'Common Info'!$A$32:$A$36</definedName>
    <definedName name="PremiumMode">#REF!</definedName>
    <definedName name="_xlnm.Print_Area" localSheetId="0">'13-Week Summary'!$B$2:$T$37</definedName>
    <definedName name="_xlnm.Print_Area" localSheetId="2">'licensed interviews'!$B$2:$I$32</definedName>
    <definedName name="_xlnm.Print_Area" localSheetId="3">'non-licensed interviews'!$B$2:$I$32</definedName>
    <definedName name="_xlnm.Print_Area" localSheetId="4">'Total Building Only'!$B$2:$I$32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7" l="1"/>
  <c r="M18" i="7" l="1"/>
  <c r="M16" i="7"/>
  <c r="M15" i="7"/>
  <c r="M14" i="7"/>
  <c r="M13" i="7"/>
  <c r="M12" i="7"/>
  <c r="M11" i="7"/>
  <c r="M10" i="7"/>
  <c r="M9" i="7"/>
  <c r="M8" i="7"/>
  <c r="M7" i="7"/>
  <c r="M6" i="7"/>
  <c r="M5" i="7"/>
  <c r="M4" i="7"/>
  <c r="B16" i="21" l="1"/>
  <c r="B15" i="21"/>
  <c r="B14" i="21"/>
  <c r="B13" i="21"/>
  <c r="B12" i="21"/>
  <c r="B11" i="21"/>
  <c r="B10" i="21"/>
  <c r="B9" i="21"/>
  <c r="B8" i="21"/>
  <c r="B7" i="21"/>
  <c r="B6" i="21"/>
  <c r="B5" i="21"/>
  <c r="B4" i="21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I18" i="21"/>
  <c r="H18" i="21"/>
  <c r="G18" i="21"/>
  <c r="F18" i="21"/>
  <c r="E18" i="21"/>
  <c r="D18" i="21"/>
  <c r="C18" i="21"/>
  <c r="I18" i="20"/>
  <c r="H18" i="20"/>
  <c r="G18" i="20"/>
  <c r="F18" i="20"/>
  <c r="E18" i="20"/>
  <c r="D18" i="20"/>
  <c r="C18" i="20"/>
  <c r="E17" i="21"/>
  <c r="G17" i="21"/>
  <c r="G19" i="21"/>
  <c r="H17" i="21"/>
  <c r="H19" i="21" s="1"/>
  <c r="D23" i="21" s="1"/>
  <c r="D24" i="21" s="1"/>
  <c r="D25" i="21" s="1"/>
  <c r="D26" i="21" s="1"/>
  <c r="D28" i="21" s="1"/>
  <c r="D32" i="21" s="1"/>
  <c r="D17" i="21"/>
  <c r="E19" i="21"/>
  <c r="C17" i="21"/>
  <c r="D19" i="21"/>
  <c r="D31" i="21"/>
  <c r="E21" i="21"/>
  <c r="I17" i="21"/>
  <c r="F17" i="21"/>
  <c r="F19" i="21" s="1"/>
  <c r="C17" i="20"/>
  <c r="D17" i="20"/>
  <c r="D19" i="20" s="1"/>
  <c r="E17" i="20"/>
  <c r="H19" i="20" s="1"/>
  <c r="D23" i="20" s="1"/>
  <c r="H17" i="20"/>
  <c r="P4" i="7"/>
  <c r="P5" i="7"/>
  <c r="P6" i="7"/>
  <c r="P7" i="7"/>
  <c r="P8" i="7"/>
  <c r="P9" i="7"/>
  <c r="P10" i="7"/>
  <c r="P11" i="7"/>
  <c r="P12" i="7"/>
  <c r="P13" i="7"/>
  <c r="P14" i="7"/>
  <c r="P15" i="7"/>
  <c r="P16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D31" i="20"/>
  <c r="I17" i="20"/>
  <c r="F17" i="20"/>
  <c r="F19" i="20"/>
  <c r="T4" i="7"/>
  <c r="T5" i="7"/>
  <c r="T6" i="7"/>
  <c r="T7" i="7"/>
  <c r="T8" i="7"/>
  <c r="T9" i="7"/>
  <c r="T10" i="7"/>
  <c r="T11" i="7"/>
  <c r="T12" i="7"/>
  <c r="T13" i="7"/>
  <c r="T14" i="7"/>
  <c r="T15" i="7"/>
  <c r="T16" i="7"/>
  <c r="R4" i="7"/>
  <c r="R5" i="7"/>
  <c r="R6" i="7"/>
  <c r="R7" i="7"/>
  <c r="R8" i="7"/>
  <c r="R9" i="7"/>
  <c r="R10" i="7"/>
  <c r="R11" i="7"/>
  <c r="R12" i="7"/>
  <c r="R13" i="7"/>
  <c r="R14" i="7"/>
  <c r="R15" i="7"/>
  <c r="R16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F28" i="7"/>
  <c r="F30" i="7" s="1"/>
  <c r="F31" i="7" s="1"/>
  <c r="I17" i="7"/>
  <c r="K17" i="7"/>
  <c r="K19" i="7" s="1"/>
  <c r="G17" i="7"/>
  <c r="H19" i="7" s="1"/>
  <c r="H17" i="7"/>
  <c r="F17" i="7"/>
  <c r="F19" i="7" s="1"/>
  <c r="E17" i="7"/>
  <c r="D17" i="7"/>
  <c r="D19" i="7" s="1"/>
  <c r="E19" i="7"/>
  <c r="K23" i="7"/>
  <c r="J17" i="7"/>
  <c r="K25" i="7" s="1"/>
  <c r="C17" i="7"/>
  <c r="K32" i="7"/>
  <c r="L18" i="7"/>
  <c r="J18" i="7"/>
  <c r="K18" i="7"/>
  <c r="I18" i="7"/>
  <c r="H18" i="7"/>
  <c r="G18" i="7"/>
  <c r="F18" i="7"/>
  <c r="E18" i="7"/>
  <c r="D18" i="7"/>
  <c r="C18" i="7"/>
  <c r="K34" i="7"/>
  <c r="F36" i="7"/>
  <c r="I16" i="22"/>
  <c r="H16" i="22"/>
  <c r="G16" i="22"/>
  <c r="F16" i="22"/>
  <c r="E16" i="22"/>
  <c r="D16" i="22"/>
  <c r="C16" i="22"/>
  <c r="I15" i="22"/>
  <c r="H15" i="22"/>
  <c r="G15" i="22"/>
  <c r="F15" i="22"/>
  <c r="E15" i="22"/>
  <c r="D15" i="22"/>
  <c r="C15" i="22"/>
  <c r="I14" i="22"/>
  <c r="H14" i="22"/>
  <c r="G14" i="22"/>
  <c r="F14" i="22"/>
  <c r="E14" i="22"/>
  <c r="D14" i="22"/>
  <c r="C14" i="22"/>
  <c r="I13" i="22"/>
  <c r="H13" i="22"/>
  <c r="G13" i="22"/>
  <c r="F13" i="22"/>
  <c r="E13" i="22"/>
  <c r="D13" i="22"/>
  <c r="C13" i="22"/>
  <c r="I12" i="22"/>
  <c r="H12" i="22"/>
  <c r="G12" i="22"/>
  <c r="F12" i="22"/>
  <c r="E12" i="22"/>
  <c r="D12" i="22"/>
  <c r="C12" i="22"/>
  <c r="I11" i="22"/>
  <c r="H11" i="22"/>
  <c r="G11" i="22"/>
  <c r="F11" i="22"/>
  <c r="E11" i="22"/>
  <c r="D11" i="22"/>
  <c r="C11" i="22"/>
  <c r="I10" i="22"/>
  <c r="H10" i="22"/>
  <c r="G10" i="22"/>
  <c r="F10" i="22"/>
  <c r="E10" i="22"/>
  <c r="D10" i="22"/>
  <c r="C10" i="22"/>
  <c r="I9" i="22"/>
  <c r="H9" i="22"/>
  <c r="G9" i="22"/>
  <c r="F9" i="22"/>
  <c r="E9" i="22"/>
  <c r="D9" i="22"/>
  <c r="C9" i="22"/>
  <c r="I8" i="22"/>
  <c r="I4" i="22"/>
  <c r="I5" i="22"/>
  <c r="I18" i="22" s="1"/>
  <c r="I6" i="22"/>
  <c r="I7" i="22"/>
  <c r="H8" i="22"/>
  <c r="G8" i="22"/>
  <c r="F8" i="22"/>
  <c r="E8" i="22"/>
  <c r="D8" i="22"/>
  <c r="C8" i="22"/>
  <c r="H7" i="22"/>
  <c r="G7" i="22"/>
  <c r="F7" i="22"/>
  <c r="E7" i="22"/>
  <c r="D7" i="22"/>
  <c r="C7" i="22"/>
  <c r="H6" i="22"/>
  <c r="G6" i="22"/>
  <c r="F6" i="22"/>
  <c r="E6" i="22"/>
  <c r="D6" i="22"/>
  <c r="C6" i="22"/>
  <c r="C18" i="22" s="1"/>
  <c r="C4" i="22"/>
  <c r="C5" i="22"/>
  <c r="H5" i="22"/>
  <c r="G5" i="22"/>
  <c r="G4" i="22"/>
  <c r="F5" i="22"/>
  <c r="E5" i="22"/>
  <c r="D5" i="22"/>
  <c r="H4" i="22"/>
  <c r="F4" i="22"/>
  <c r="E4" i="22"/>
  <c r="D4" i="22"/>
  <c r="D17" i="22" s="1"/>
  <c r="D31" i="22"/>
  <c r="E21" i="22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E21" i="20"/>
  <c r="O31" i="7"/>
  <c r="G17" i="20"/>
  <c r="L17" i="7"/>
  <c r="K27" i="7"/>
  <c r="M17" i="7" l="1"/>
  <c r="E18" i="22"/>
  <c r="N17" i="7"/>
  <c r="T17" i="7"/>
  <c r="P17" i="7"/>
  <c r="F17" i="22"/>
  <c r="F19" i="22" s="1"/>
  <c r="O17" i="7"/>
  <c r="O19" i="7" s="1"/>
  <c r="R17" i="7"/>
  <c r="T18" i="7"/>
  <c r="S17" i="7"/>
  <c r="S19" i="7" s="1"/>
  <c r="O23" i="7" s="1"/>
  <c r="E19" i="20"/>
  <c r="D24" i="20" s="1"/>
  <c r="D25" i="20" s="1"/>
  <c r="D26" i="20" s="1"/>
  <c r="D28" i="20" s="1"/>
  <c r="D32" i="20" s="1"/>
  <c r="G18" i="22"/>
  <c r="N18" i="7"/>
  <c r="Q18" i="7"/>
  <c r="H18" i="22"/>
  <c r="I17" i="22"/>
  <c r="D18" i="22"/>
  <c r="G19" i="7"/>
  <c r="O18" i="7"/>
  <c r="Q17" i="7"/>
  <c r="S18" i="7"/>
  <c r="I19" i="20"/>
  <c r="P19" i="7"/>
  <c r="F18" i="22"/>
  <c r="C17" i="22"/>
  <c r="D19" i="22" s="1"/>
  <c r="E17" i="22"/>
  <c r="E19" i="22" s="1"/>
  <c r="G17" i="22"/>
  <c r="G19" i="22" s="1"/>
  <c r="I19" i="21"/>
  <c r="H17" i="22"/>
  <c r="H19" i="22" s="1"/>
  <c r="D23" i="22" s="1"/>
  <c r="D24" i="22" s="1"/>
  <c r="R18" i="7"/>
  <c r="P18" i="7"/>
  <c r="F33" i="7"/>
  <c r="F35" i="7"/>
  <c r="F37" i="7" s="1"/>
  <c r="K24" i="7"/>
  <c r="O24" i="7" l="1"/>
  <c r="O25" i="7" s="1"/>
  <c r="O26" i="7" s="1"/>
  <c r="O28" i="7" s="1"/>
  <c r="O32" i="7" s="1"/>
  <c r="T19" i="7"/>
  <c r="Q19" i="7"/>
  <c r="R19" i="7"/>
  <c r="D25" i="22"/>
  <c r="D26" i="22" s="1"/>
  <c r="D28" i="22" s="1"/>
  <c r="D32" i="22" s="1"/>
  <c r="I19" i="22"/>
  <c r="K22" i="7"/>
  <c r="K26" i="7"/>
  <c r="K28" i="7" s="1"/>
  <c r="K29" i="7" s="1"/>
  <c r="K33" i="7" l="1"/>
  <c r="K35" i="7" s="1"/>
  <c r="K31" i="7"/>
</calcChain>
</file>

<file path=xl/sharedStrings.xml><?xml version="1.0" encoding="utf-8"?>
<sst xmlns="http://schemas.openxmlformats.org/spreadsheetml/2006/main" count="328" uniqueCount="110">
  <si>
    <t>Production</t>
  </si>
  <si>
    <t>Building</t>
  </si>
  <si>
    <t>Date</t>
  </si>
  <si>
    <t>Dials</t>
  </si>
  <si>
    <t>Contacts</t>
  </si>
  <si>
    <t>Appts</t>
  </si>
  <si>
    <t>Sits</t>
  </si>
  <si>
    <t>Apps</t>
  </si>
  <si>
    <t>Referrals</t>
  </si>
  <si>
    <t>Life Apps</t>
  </si>
  <si>
    <t>Life AP</t>
  </si>
  <si>
    <t>Annuity Apps</t>
  </si>
  <si>
    <t>Annuity AP</t>
  </si>
  <si>
    <t>Total Premium</t>
  </si>
  <si>
    <t>Interviews</t>
  </si>
  <si>
    <t>FasTract</t>
  </si>
  <si>
    <t>New in School</t>
  </si>
  <si>
    <t>Contracts</t>
  </si>
  <si>
    <t>1st App</t>
  </si>
  <si>
    <t>TOTALS</t>
  </si>
  <si>
    <t>Average</t>
  </si>
  <si>
    <t>Current Ratio</t>
  </si>
  <si>
    <t>Baseline Ratio</t>
  </si>
  <si>
    <t>income goal</t>
  </si>
  <si>
    <t>IP Goal</t>
  </si>
  <si>
    <t>contracts per month</t>
  </si>
  <si>
    <t>Placement</t>
  </si>
  <si>
    <t>FT per Month</t>
  </si>
  <si>
    <t>placement</t>
  </si>
  <si>
    <t>submit</t>
  </si>
  <si>
    <t>Sits per Month</t>
  </si>
  <si>
    <t>advance</t>
  </si>
  <si>
    <t>average application</t>
  </si>
  <si>
    <t>Interviews Booked per Month</t>
  </si>
  <si>
    <t>applications per month</t>
  </si>
  <si>
    <t>interviews per week</t>
  </si>
  <si>
    <t>average premium</t>
  </si>
  <si>
    <t>dials per application</t>
  </si>
  <si>
    <t>minutes per interview</t>
  </si>
  <si>
    <t>dials per month</t>
  </si>
  <si>
    <t>hours of interviews</t>
  </si>
  <si>
    <t>dials per week</t>
  </si>
  <si>
    <t>dials per hour</t>
  </si>
  <si>
    <t>hours of dials</t>
  </si>
  <si>
    <t>hours of interviews per Recruiter per week</t>
  </si>
  <si>
    <t>dials per appointment set</t>
  </si>
  <si>
    <t>Hiring Managers</t>
  </si>
  <si>
    <t>appointments</t>
  </si>
  <si>
    <t>hours per appointment</t>
  </si>
  <si>
    <t>hours of appointment time</t>
  </si>
  <si>
    <t>Licensed Interviews</t>
  </si>
  <si>
    <t>Recruiters</t>
  </si>
  <si>
    <t>Non-Licensed Interviews</t>
  </si>
  <si>
    <t>Total Building Only</t>
  </si>
  <si>
    <t>Premium Mode</t>
  </si>
  <si>
    <t>Source</t>
  </si>
  <si>
    <t>Monthly</t>
  </si>
  <si>
    <t>CFG</t>
  </si>
  <si>
    <t>Lead</t>
  </si>
  <si>
    <t>Foresters</t>
  </si>
  <si>
    <t>Baltimore</t>
  </si>
  <si>
    <t>Referral</t>
  </si>
  <si>
    <t>NGL</t>
  </si>
  <si>
    <t>Other</t>
  </si>
  <si>
    <t>Phoenix</t>
  </si>
  <si>
    <t>Kemper</t>
  </si>
  <si>
    <t>Assurity</t>
  </si>
  <si>
    <t>F &amp; G</t>
  </si>
  <si>
    <t>Semi-Annual</t>
  </si>
  <si>
    <t>Carriers</t>
  </si>
  <si>
    <t>American Equity</t>
  </si>
  <si>
    <t>DO NOT ADJUST</t>
  </si>
  <si>
    <t>Multiplier</t>
  </si>
  <si>
    <t>Quarterly</t>
  </si>
  <si>
    <t>Annual</t>
  </si>
  <si>
    <t>Annuity</t>
  </si>
  <si>
    <t>Sunday</t>
  </si>
  <si>
    <t>Monday</t>
  </si>
  <si>
    <t>Tuesday</t>
  </si>
  <si>
    <t>Wednesday</t>
  </si>
  <si>
    <t>Thursday</t>
  </si>
  <si>
    <t>Friday</t>
  </si>
  <si>
    <t>Saturday</t>
  </si>
  <si>
    <t>TFG Builders Call</t>
  </si>
  <si>
    <t>TWC</t>
  </si>
  <si>
    <t>Product Call</t>
  </si>
  <si>
    <t>Education</t>
  </si>
  <si>
    <t>Cash Flow</t>
  </si>
  <si>
    <t>Admin</t>
  </si>
  <si>
    <t>Personal Production Appointments</t>
  </si>
  <si>
    <t>Free Time</t>
  </si>
  <si>
    <t>Personal Production Phone Calls</t>
  </si>
  <si>
    <t>MoO</t>
  </si>
  <si>
    <t>Transamerica</t>
  </si>
  <si>
    <t>Great Western</t>
  </si>
  <si>
    <t>AIG</t>
  </si>
  <si>
    <t>NWL</t>
  </si>
  <si>
    <t>Global Atlantic</t>
  </si>
  <si>
    <t>Call-In</t>
  </si>
  <si>
    <t>Warm Market</t>
  </si>
  <si>
    <t>Annual Review</t>
  </si>
  <si>
    <t>Agent Name</t>
  </si>
  <si>
    <t>This Activity Tracker, aka "13-Week Tracker", has been created by and for The Fitz Group. Use outside of The Fitz Group is done so strictly with permission from The Fitz Group and it's principles.</t>
  </si>
  <si>
    <t>agent level</t>
  </si>
  <si>
    <t>First App</t>
  </si>
  <si>
    <t>Activity Call</t>
  </si>
  <si>
    <t>TFG HotSpot</t>
  </si>
  <si>
    <t>Coaching</t>
  </si>
  <si>
    <t>Interview</t>
  </si>
  <si>
    <t>Fitz Team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</si>
</sst>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h]:mm"/>
    <numFmt numFmtId="166" formatCode="\ h:mm\ AM/PM"/>
    <numFmt numFmtId="167" formatCode="0;\-0;;@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Verdana"/>
      <family val="2"/>
    </font>
    <font>
      <b/>
      <sz val="15"/>
      <color indexed="8"/>
      <name val="Helvetica"/>
      <family val="2"/>
    </font>
    <font>
      <sz val="15"/>
      <color indexed="8"/>
      <name val="Helvetica"/>
      <family val="2"/>
    </font>
    <font>
      <sz val="12"/>
      <color indexed="8"/>
      <name val="Helvetica"/>
      <family val="2"/>
    </font>
    <font>
      <sz val="15"/>
      <color theme="0"/>
      <name val="Helvetica"/>
      <family val="2"/>
    </font>
    <font>
      <sz val="12"/>
      <color theme="0"/>
      <name val="Helvetica"/>
      <family val="2"/>
    </font>
    <font>
      <sz val="15"/>
      <color rgb="FFFFFFFF"/>
      <name val="Helvetica"/>
      <family val="2"/>
    </font>
    <font>
      <sz val="15"/>
      <color theme="1"/>
      <name val="Helvetica"/>
      <family val="2"/>
    </font>
    <font>
      <sz val="12"/>
      <color theme="1"/>
      <name val="Helvetica"/>
      <family val="2"/>
    </font>
    <font>
      <sz val="10"/>
      <name val="Arial"/>
      <family val="2"/>
    </font>
    <font>
      <sz val="18"/>
      <color theme="1"/>
      <name val="Palatino Linotype"/>
      <family val="1"/>
    </font>
    <font>
      <sz val="18"/>
      <color theme="0"/>
      <name val="Palatino Linotype"/>
      <family val="1"/>
    </font>
    <font>
      <b/>
      <sz val="18"/>
      <color theme="1"/>
      <name val="Palatino Linotype"/>
      <family val="1"/>
    </font>
    <font>
      <b/>
      <sz val="18"/>
      <color indexed="8"/>
      <name val="Palatino Linotype"/>
      <family val="1"/>
    </font>
    <font>
      <sz val="18"/>
      <color rgb="FF000000"/>
      <name val="Palatino Linotype"/>
      <family val="1"/>
    </font>
    <font>
      <sz val="18"/>
      <color theme="0" tint="-0.14999847407452621"/>
      <name val="Palatino Linotype"/>
      <family val="1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0B5"/>
        <bgColor indexed="64"/>
      </patternFill>
    </fill>
    <fill>
      <patternFill patternType="solid">
        <fgColor indexed="8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rgb="FF0000FF"/>
        <bgColor indexed="64"/>
      </patternFill>
    </fill>
    <fill>
      <patternFill patternType="solid">
        <fgColor rgb="FF005848"/>
        <bgColor indexed="64"/>
      </patternFill>
    </fill>
    <fill>
      <patternFill patternType="solid">
        <fgColor rgb="FF044B6E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Protection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Alignment="1">
      <alignment shrinkToFit="1"/>
    </xf>
    <xf numFmtId="9" fontId="6" fillId="0" borderId="0" xfId="95" applyFont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/>
    <xf numFmtId="20" fontId="5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9" fontId="5" fillId="0" borderId="0" xfId="95" applyFont="1" applyFill="1" applyAlignment="1">
      <alignment horizontal="center"/>
    </xf>
    <xf numFmtId="9" fontId="5" fillId="0" borderId="0" xfId="95" applyFont="1" applyFill="1" applyAlignment="1">
      <alignment horizontal="center" shrinkToFit="1"/>
    </xf>
    <xf numFmtId="0" fontId="13" fillId="0" borderId="0" xfId="188" applyNumberFormat="1" applyFont="1" applyAlignment="1">
      <alignment vertical="top" wrapText="1"/>
    </xf>
    <xf numFmtId="0" fontId="11" fillId="0" borderId="0" xfId="188" applyFont="1" applyAlignment="1">
      <alignment vertical="top"/>
    </xf>
    <xf numFmtId="0" fontId="13" fillId="7" borderId="1" xfId="188" applyFont="1" applyFill="1" applyBorder="1" applyAlignment="1">
      <alignment horizontal="center" vertical="center" wrapText="1"/>
    </xf>
    <xf numFmtId="166" fontId="12" fillId="2" borderId="1" xfId="188" applyNumberFormat="1" applyFont="1" applyFill="1" applyBorder="1" applyAlignment="1">
      <alignment horizontal="center" vertical="center" wrapText="1"/>
    </xf>
    <xf numFmtId="0" fontId="12" fillId="7" borderId="1" xfId="188" applyNumberFormat="1" applyFont="1" applyFill="1" applyBorder="1" applyAlignment="1">
      <alignment horizontal="center" vertical="center" wrapText="1"/>
    </xf>
    <xf numFmtId="0" fontId="15" fillId="8" borderId="1" xfId="188" applyNumberFormat="1" applyFont="1" applyFill="1" applyBorder="1" applyAlignment="1">
      <alignment horizontal="center" vertical="center" wrapText="1"/>
    </xf>
    <xf numFmtId="0" fontId="16" fillId="12" borderId="1" xfId="188" applyNumberFormat="1" applyFont="1" applyFill="1" applyBorder="1" applyAlignment="1">
      <alignment horizontal="center" vertical="center" wrapText="1"/>
    </xf>
    <xf numFmtId="0" fontId="15" fillId="12" borderId="1" xfId="188" applyNumberFormat="1" applyFont="1" applyFill="1" applyBorder="1" applyAlignment="1">
      <alignment horizontal="center" vertical="center"/>
    </xf>
    <xf numFmtId="0" fontId="13" fillId="12" borderId="1" xfId="188" applyNumberFormat="1" applyFont="1" applyFill="1" applyBorder="1" applyAlignment="1">
      <alignment horizontal="center" vertical="center"/>
    </xf>
    <xf numFmtId="0" fontId="13" fillId="12" borderId="1" xfId="188" applyFont="1" applyFill="1" applyBorder="1" applyAlignment="1">
      <alignment horizontal="center" vertical="center"/>
    </xf>
    <xf numFmtId="0" fontId="13" fillId="12" borderId="1" xfId="188" applyNumberFormat="1" applyFont="1" applyFill="1" applyBorder="1" applyAlignment="1">
      <alignment vertical="top"/>
    </xf>
    <xf numFmtId="0" fontId="15" fillId="12" borderId="1" xfId="188" applyFont="1" applyFill="1" applyBorder="1" applyAlignment="1">
      <alignment horizontal="center" vertical="center"/>
    </xf>
    <xf numFmtId="0" fontId="16" fillId="12" borderId="1" xfId="188" applyNumberFormat="1" applyFont="1" applyFill="1" applyBorder="1" applyAlignment="1">
      <alignment horizontal="center" vertical="center"/>
    </xf>
    <xf numFmtId="0" fontId="15" fillId="12" borderId="1" xfId="188" applyFont="1" applyFill="1" applyBorder="1" applyAlignment="1">
      <alignment vertical="top"/>
    </xf>
    <xf numFmtId="0" fontId="4" fillId="12" borderId="1" xfId="0" applyFont="1" applyFill="1" applyBorder="1" applyAlignment="1">
      <alignment horizontal="center" vertical="center"/>
    </xf>
    <xf numFmtId="0" fontId="15" fillId="12" borderId="1" xfId="188" applyNumberFormat="1" applyFont="1" applyFill="1" applyBorder="1" applyAlignment="1">
      <alignment vertical="top"/>
    </xf>
    <xf numFmtId="0" fontId="13" fillId="0" borderId="1" xfId="188" applyNumberFormat="1" applyFont="1" applyBorder="1" applyAlignment="1">
      <alignment vertical="top" wrapText="1"/>
    </xf>
    <xf numFmtId="0" fontId="13" fillId="0" borderId="1" xfId="188" applyFont="1" applyBorder="1" applyAlignment="1">
      <alignment horizontal="center" vertical="center" wrapText="1"/>
    </xf>
    <xf numFmtId="0" fontId="13" fillId="0" borderId="1" xfId="188" applyNumberFormat="1" applyFont="1" applyBorder="1" applyAlignment="1">
      <alignment horizontal="center" vertical="center" wrapText="1"/>
    </xf>
    <xf numFmtId="0" fontId="14" fillId="0" borderId="1" xfId="188" applyFont="1" applyBorder="1" applyAlignment="1">
      <alignment horizontal="center" vertical="center" wrapText="1"/>
    </xf>
    <xf numFmtId="0" fontId="18" fillId="12" borderId="1" xfId="188" applyFont="1" applyFill="1" applyBorder="1" applyAlignment="1">
      <alignment vertical="top"/>
    </xf>
    <xf numFmtId="0" fontId="19" fillId="12" borderId="1" xfId="188" applyNumberFormat="1" applyFont="1" applyFill="1" applyBorder="1" applyAlignment="1">
      <alignment horizontal="center" vertical="center"/>
    </xf>
    <xf numFmtId="0" fontId="18" fillId="12" borderId="1" xfId="188" applyNumberFormat="1" applyFont="1" applyFill="1" applyBorder="1" applyAlignment="1">
      <alignment horizontal="center" vertical="center"/>
    </xf>
    <xf numFmtId="0" fontId="18" fillId="12" borderId="1" xfId="188" applyFont="1" applyFill="1" applyBorder="1" applyAlignment="1">
      <alignment horizontal="center" vertical="center"/>
    </xf>
    <xf numFmtId="0" fontId="20" fillId="0" borderId="0" xfId="229" applyAlignment="1">
      <alignment horizontal="center"/>
    </xf>
    <xf numFmtId="0" fontId="20" fillId="0" borderId="0" xfId="229"/>
    <xf numFmtId="0" fontId="20" fillId="0" borderId="0" xfId="229" applyFont="1"/>
    <xf numFmtId="0" fontId="20" fillId="0" borderId="0" xfId="229" applyFont="1" applyAlignment="1">
      <alignment horizontal="center"/>
    </xf>
    <xf numFmtId="20" fontId="5" fillId="6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14" borderId="1" xfId="0" applyFont="1" applyFill="1" applyBorder="1" applyAlignment="1" applyProtection="1">
      <alignment horizontal="center" vertical="center" shrinkToFit="1"/>
    </xf>
    <xf numFmtId="3" fontId="9" fillId="2" borderId="1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Alignment="1" applyProtection="1">
      <alignment horizontal="center" vertical="center"/>
    </xf>
    <xf numFmtId="14" fontId="5" fillId="0" borderId="4" xfId="0" applyNumberFormat="1" applyFont="1" applyFill="1" applyBorder="1" applyAlignment="1" applyProtection="1">
      <alignment horizontal="center" vertical="center"/>
    </xf>
    <xf numFmtId="0" fontId="5" fillId="10" borderId="0" xfId="0" applyFont="1" applyFill="1" applyAlignment="1" applyProtection="1">
      <alignment horizontal="center" shrinkToFit="1"/>
      <protection locked="0"/>
    </xf>
    <xf numFmtId="0" fontId="6" fillId="14" borderId="4" xfId="0" applyFont="1" applyFill="1" applyBorder="1" applyAlignment="1" applyProtection="1">
      <alignment horizontal="center" vertical="center" shrinkToFit="1"/>
    </xf>
    <xf numFmtId="0" fontId="6" fillId="14" borderId="5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3" fontId="9" fillId="2" borderId="5" xfId="0" applyNumberFormat="1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4" fontId="9" fillId="2" borderId="7" xfId="0" applyNumberFormat="1" applyFont="1" applyFill="1" applyBorder="1" applyAlignment="1" applyProtection="1">
      <alignment horizontal="center" vertical="center"/>
    </xf>
    <xf numFmtId="4" fontId="9" fillId="2" borderId="8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2" fillId="2" borderId="1" xfId="188" applyNumberFormat="1" applyFont="1" applyFill="1" applyBorder="1" applyAlignment="1">
      <alignment horizontal="center" vertical="center" wrapText="1"/>
    </xf>
    <xf numFmtId="0" fontId="15" fillId="5" borderId="1" xfId="188" applyNumberFormat="1" applyFont="1" applyFill="1" applyBorder="1" applyAlignment="1">
      <alignment horizontal="center" vertical="center" wrapText="1"/>
    </xf>
    <xf numFmtId="0" fontId="15" fillId="4" borderId="1" xfId="188" applyNumberFormat="1" applyFont="1" applyFill="1" applyBorder="1" applyAlignment="1">
      <alignment horizontal="center" vertical="center" wrapText="1"/>
    </xf>
    <xf numFmtId="0" fontId="15" fillId="3" borderId="1" xfId="188" applyNumberFormat="1" applyFont="1" applyFill="1" applyBorder="1" applyAlignment="1">
      <alignment horizontal="center" vertical="center" wrapText="1"/>
    </xf>
    <xf numFmtId="0" fontId="21" fillId="0" borderId="0" xfId="0" applyFont="1"/>
    <xf numFmtId="14" fontId="2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164" fontId="21" fillId="0" borderId="1" xfId="0" applyNumberFormat="1" applyFont="1" applyFill="1" applyBorder="1" applyAlignment="1" applyProtection="1">
      <alignment horizontal="left" vertical="center"/>
      <protection locked="0"/>
    </xf>
    <xf numFmtId="44" fontId="21" fillId="0" borderId="1" xfId="0" applyNumberFormat="1" applyFont="1" applyFill="1" applyBorder="1" applyAlignment="1" applyProtection="1">
      <alignment horizontal="left" vertical="center"/>
      <protection locked="0"/>
    </xf>
    <xf numFmtId="167" fontId="21" fillId="0" borderId="1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3" fontId="23" fillId="2" borderId="1" xfId="0" applyNumberFormat="1" applyFont="1" applyFill="1" applyBorder="1" applyAlignment="1" applyProtection="1">
      <alignment horizontal="center" vertical="center"/>
    </xf>
    <xf numFmtId="44" fontId="23" fillId="2" borderId="1" xfId="0" applyNumberFormat="1" applyFont="1" applyFill="1" applyBorder="1" applyAlignment="1" applyProtection="1">
      <alignment horizontal="left" vertical="center"/>
    </xf>
    <xf numFmtId="1" fontId="23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 applyProtection="1">
      <alignment horizontal="center" vertical="center"/>
    </xf>
    <xf numFmtId="4" fontId="23" fillId="2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 applyProtection="1">
      <alignment horizontal="center" vertical="center"/>
    </xf>
    <xf numFmtId="9" fontId="22" fillId="0" borderId="0" xfId="95" applyFont="1" applyAlignment="1" applyProtection="1">
      <alignment horizontal="center"/>
    </xf>
    <xf numFmtId="0" fontId="21" fillId="0" borderId="0" xfId="0" applyFont="1" applyProtection="1"/>
    <xf numFmtId="0" fontId="21" fillId="0" borderId="0" xfId="0" applyFont="1" applyFill="1" applyProtection="1"/>
    <xf numFmtId="0" fontId="25" fillId="0" borderId="0" xfId="0" applyFont="1" applyAlignment="1" applyProtection="1">
      <alignment horizontal="center"/>
    </xf>
    <xf numFmtId="0" fontId="21" fillId="6" borderId="0" xfId="0" applyFont="1" applyFill="1" applyAlignment="1" applyProtection="1">
      <alignment horizontal="center" vertical="center" shrinkToFit="1"/>
      <protection locked="0"/>
    </xf>
    <xf numFmtId="0" fontId="21" fillId="0" borderId="0" xfId="0" applyFont="1" applyFill="1" applyAlignment="1" applyProtection="1">
      <alignment horizontal="center"/>
    </xf>
    <xf numFmtId="44" fontId="21" fillId="0" borderId="0" xfId="0" applyNumberFormat="1" applyFont="1" applyProtection="1"/>
    <xf numFmtId="44" fontId="21" fillId="6" borderId="0" xfId="0" applyNumberFormat="1" applyFont="1" applyFill="1" applyAlignment="1" applyProtection="1">
      <alignment horizontal="left" vertical="center"/>
      <protection locked="0"/>
    </xf>
    <xf numFmtId="44" fontId="25" fillId="0" borderId="0" xfId="0" applyNumberFormat="1" applyFont="1" applyAlignment="1" applyProtection="1">
      <alignment horizontal="left" vertical="center"/>
    </xf>
    <xf numFmtId="0" fontId="25" fillId="0" borderId="0" xfId="0" applyFont="1" applyProtection="1"/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Border="1" applyProtection="1"/>
    <xf numFmtId="9" fontId="26" fillId="0" borderId="0" xfId="0" applyNumberFormat="1" applyFont="1" applyProtection="1"/>
    <xf numFmtId="9" fontId="21" fillId="6" borderId="0" xfId="0" applyNumberFormat="1" applyFont="1" applyFill="1" applyAlignment="1" applyProtection="1">
      <alignment horizontal="center" vertical="center"/>
      <protection locked="0"/>
    </xf>
    <xf numFmtId="10" fontId="25" fillId="0" borderId="0" xfId="0" applyNumberFormat="1" applyFont="1" applyAlignment="1" applyProtection="1">
      <alignment horizontal="center" vertical="center"/>
    </xf>
    <xf numFmtId="0" fontId="26" fillId="0" borderId="0" xfId="0" applyFont="1" applyFill="1" applyProtection="1"/>
    <xf numFmtId="0" fontId="21" fillId="0" borderId="0" xfId="0" applyFont="1" applyFill="1" applyAlignment="1" applyProtection="1">
      <alignment horizontal="center" vertical="center"/>
    </xf>
    <xf numFmtId="10" fontId="21" fillId="6" borderId="0" xfId="0" applyNumberFormat="1" applyFont="1" applyFill="1" applyAlignment="1" applyProtection="1">
      <alignment horizontal="center" vertical="center"/>
      <protection locked="0"/>
    </xf>
    <xf numFmtId="44" fontId="21" fillId="0" borderId="0" xfId="0" applyNumberFormat="1" applyFont="1" applyFill="1" applyAlignment="1" applyProtection="1">
      <alignment horizontal="left" vertical="center"/>
    </xf>
    <xf numFmtId="0" fontId="26" fillId="0" borderId="0" xfId="0" applyFont="1" applyProtection="1"/>
    <xf numFmtId="9" fontId="21" fillId="0" borderId="0" xfId="0" applyNumberFormat="1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44" fontId="21" fillId="0" borderId="0" xfId="0" applyNumberFormat="1" applyFont="1" applyAlignment="1" applyProtection="1">
      <alignment horizontal="left" vertical="center"/>
    </xf>
    <xf numFmtId="0" fontId="22" fillId="3" borderId="0" xfId="0" applyFont="1" applyFill="1" applyAlignment="1" applyProtection="1">
      <alignment horizontal="center" vertical="center"/>
    </xf>
    <xf numFmtId="10" fontId="21" fillId="0" borderId="0" xfId="0" applyNumberFormat="1" applyFont="1" applyProtection="1"/>
    <xf numFmtId="44" fontId="26" fillId="0" borderId="0" xfId="0" applyNumberFormat="1" applyFont="1" applyProtection="1"/>
    <xf numFmtId="44" fontId="21" fillId="6" borderId="0" xfId="0" applyNumberFormat="1" applyFont="1" applyFill="1" applyAlignment="1" applyProtection="1">
      <alignment horizontal="left" vertical="center"/>
    </xf>
    <xf numFmtId="20" fontId="21" fillId="6" borderId="0" xfId="0" applyNumberFormat="1" applyFont="1" applyFill="1" applyAlignment="1" applyProtection="1">
      <alignment horizontal="center" vertical="center"/>
      <protection locked="0"/>
    </xf>
    <xf numFmtId="165" fontId="22" fillId="3" borderId="0" xfId="0" applyNumberFormat="1" applyFont="1" applyFill="1" applyAlignment="1" applyProtection="1">
      <alignment horizontal="center" vertical="center"/>
    </xf>
    <xf numFmtId="0" fontId="26" fillId="0" borderId="0" xfId="0" applyFont="1" applyFill="1" applyBorder="1" applyProtection="1"/>
    <xf numFmtId="0" fontId="21" fillId="6" borderId="0" xfId="0" applyFont="1" applyFill="1" applyAlignment="1" applyProtection="1">
      <alignment horizontal="center" vertical="center"/>
    </xf>
    <xf numFmtId="2" fontId="21" fillId="0" borderId="0" xfId="0" applyNumberFormat="1" applyFont="1" applyFill="1" applyProtection="1"/>
    <xf numFmtId="1" fontId="22" fillId="3" borderId="0" xfId="0" applyNumberFormat="1" applyFont="1" applyFill="1" applyAlignment="1" applyProtection="1">
      <alignment horizontal="center" vertical="center"/>
    </xf>
    <xf numFmtId="9" fontId="21" fillId="0" borderId="0" xfId="0" applyNumberFormat="1" applyFont="1" applyProtection="1"/>
    <xf numFmtId="0" fontId="21" fillId="0" borderId="0" xfId="0" applyFont="1" applyFill="1" applyBorder="1" applyAlignment="1" applyProtection="1">
      <alignment horizontal="center"/>
    </xf>
    <xf numFmtId="0" fontId="21" fillId="6" borderId="0" xfId="0" applyFont="1" applyFill="1" applyAlignment="1" applyProtection="1">
      <alignment horizontal="center" vertical="center"/>
      <protection locked="0"/>
    </xf>
    <xf numFmtId="1" fontId="21" fillId="0" borderId="0" xfId="0" applyNumberFormat="1" applyFont="1" applyFill="1" applyBorder="1" applyAlignment="1" applyProtection="1">
      <alignment horizontal="center"/>
    </xf>
    <xf numFmtId="165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center" vertical="center"/>
    </xf>
    <xf numFmtId="20" fontId="21" fillId="0" borderId="0" xfId="0" applyNumberFormat="1" applyFont="1" applyFill="1" applyProtection="1"/>
    <xf numFmtId="20" fontId="21" fillId="6" borderId="0" xfId="0" applyNumberFormat="1" applyFont="1" applyFill="1" applyAlignment="1" applyProtection="1">
      <alignment horizontal="center" vertical="center"/>
    </xf>
    <xf numFmtId="44" fontId="21" fillId="0" borderId="0" xfId="0" applyNumberFormat="1" applyFont="1"/>
    <xf numFmtId="0" fontId="21" fillId="0" borderId="0" xfId="0" applyFont="1" applyAlignment="1">
      <alignment shrinkToFit="1"/>
    </xf>
    <xf numFmtId="9" fontId="22" fillId="2" borderId="10" xfId="95" applyFont="1" applyFill="1" applyBorder="1" applyAlignment="1">
      <alignment horizontal="center" vertical="center"/>
    </xf>
    <xf numFmtId="9" fontId="22" fillId="0" borderId="0" xfId="95" applyFont="1" applyAlignment="1">
      <alignment horizontal="center"/>
    </xf>
    <xf numFmtId="0" fontId="21" fillId="0" borderId="0" xfId="0" applyFont="1" applyFill="1"/>
    <xf numFmtId="0" fontId="25" fillId="0" borderId="0" xfId="0" applyFont="1"/>
    <xf numFmtId="0" fontId="21" fillId="0" borderId="0" xfId="0" applyFont="1" applyFill="1" applyBorder="1"/>
    <xf numFmtId="9" fontId="22" fillId="2" borderId="11" xfId="95" applyFont="1" applyFill="1" applyBorder="1" applyAlignment="1">
      <alignment horizontal="center" vertical="center"/>
    </xf>
    <xf numFmtId="14" fontId="21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164" fontId="21" fillId="0" borderId="13" xfId="0" applyNumberFormat="1" applyFont="1" applyFill="1" applyBorder="1" applyAlignment="1" applyProtection="1">
      <alignment horizontal="left" vertical="center"/>
      <protection locked="0"/>
    </xf>
    <xf numFmtId="44" fontId="21" fillId="0" borderId="13" xfId="0" applyNumberFormat="1" applyFont="1" applyFill="1" applyBorder="1" applyAlignment="1" applyProtection="1">
      <alignment horizontal="left" vertical="center"/>
      <protection locked="0"/>
    </xf>
    <xf numFmtId="44" fontId="21" fillId="2" borderId="13" xfId="0" applyNumberFormat="1" applyFont="1" applyFill="1" applyBorder="1" applyAlignment="1" applyProtection="1">
      <alignment horizontal="left" vertical="center"/>
    </xf>
    <xf numFmtId="167" fontId="21" fillId="0" borderId="13" xfId="0" applyNumberFormat="1" applyFont="1" applyFill="1" applyBorder="1" applyAlignment="1" applyProtection="1">
      <alignment horizontal="center" vertical="center"/>
    </xf>
    <xf numFmtId="0" fontId="22" fillId="16" borderId="10" xfId="0" applyFont="1" applyFill="1" applyBorder="1" applyAlignment="1" applyProtection="1">
      <alignment horizontal="center" vertical="center" shrinkToFit="1"/>
    </xf>
    <xf numFmtId="9" fontId="22" fillId="0" borderId="0" xfId="95" applyFont="1" applyFill="1" applyBorder="1" applyAlignment="1">
      <alignment horizontal="center" vertical="center"/>
    </xf>
    <xf numFmtId="44" fontId="22" fillId="0" borderId="0" xfId="95" applyNumberFormat="1" applyFont="1" applyFill="1" applyBorder="1" applyAlignment="1">
      <alignment horizontal="center" vertical="center"/>
    </xf>
    <xf numFmtId="9" fontId="21" fillId="2" borderId="14" xfId="95" applyFont="1" applyFill="1" applyBorder="1" applyAlignment="1">
      <alignment horizontal="center" vertical="center"/>
    </xf>
    <xf numFmtId="9" fontId="21" fillId="0" borderId="12" xfId="95" applyFont="1" applyFill="1" applyBorder="1" applyAlignment="1">
      <alignment horizontal="center" vertical="center"/>
    </xf>
    <xf numFmtId="4" fontId="23" fillId="2" borderId="15" xfId="0" applyNumberFormat="1" applyFont="1" applyFill="1" applyBorder="1" applyAlignment="1" applyProtection="1">
      <alignment horizontal="center" vertical="center"/>
    </xf>
    <xf numFmtId="44" fontId="23" fillId="2" borderId="15" xfId="0" applyNumberFormat="1" applyFont="1" applyFill="1" applyBorder="1" applyAlignment="1" applyProtection="1">
      <alignment horizontal="left" vertical="center"/>
    </xf>
    <xf numFmtId="10" fontId="21" fillId="0" borderId="0" xfId="0" applyNumberFormat="1" applyFont="1"/>
    <xf numFmtId="0" fontId="21" fillId="0" borderId="0" xfId="95" applyNumberFormat="1" applyFont="1" applyProtection="1"/>
    <xf numFmtId="0" fontId="21" fillId="0" borderId="0" xfId="95" applyNumberFormat="1" applyFont="1" applyAlignment="1" applyProtection="1">
      <alignment shrinkToFit="1"/>
    </xf>
    <xf numFmtId="0" fontId="21" fillId="0" borderId="0" xfId="95" applyNumberFormat="1" applyFont="1"/>
    <xf numFmtId="0" fontId="21" fillId="0" borderId="0" xfId="0" applyNumberFormat="1" applyFont="1"/>
    <xf numFmtId="3" fontId="24" fillId="2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6" fillId="0" borderId="0" xfId="0" applyFont="1" applyFill="1"/>
    <xf numFmtId="20" fontId="21" fillId="0" borderId="0" xfId="0" applyNumberFormat="1" applyFont="1" applyFill="1"/>
    <xf numFmtId="14" fontId="21" fillId="0" borderId="17" xfId="0" applyNumberFormat="1" applyFont="1" applyFill="1" applyBorder="1" applyAlignment="1" applyProtection="1">
      <alignment horizontal="center" vertical="center" shrinkToFit="1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21" xfId="0" applyFont="1" applyFill="1" applyBorder="1" applyAlignment="1" applyProtection="1">
      <alignment horizontal="center"/>
      <protection locked="0"/>
    </xf>
    <xf numFmtId="3" fontId="24" fillId="2" borderId="21" xfId="0" applyNumberFormat="1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4" fontId="24" fillId="2" borderId="15" xfId="0" applyNumberFormat="1" applyFont="1" applyFill="1" applyBorder="1" applyAlignment="1">
      <alignment horizontal="center" vertical="center"/>
    </xf>
    <xf numFmtId="0" fontId="15" fillId="3" borderId="1" xfId="188" applyNumberFormat="1" applyFont="1" applyFill="1" applyBorder="1" applyAlignment="1">
      <alignment horizontal="center" vertical="center" wrapText="1"/>
    </xf>
    <xf numFmtId="0" fontId="15" fillId="3" borderId="1" xfId="188" applyFont="1" applyFill="1" applyBorder="1" applyAlignment="1">
      <alignment horizontal="center" vertical="center" wrapText="1"/>
    </xf>
    <xf numFmtId="0" fontId="21" fillId="6" borderId="0" xfId="0" applyFont="1" applyFill="1" applyAlignment="1" applyProtection="1">
      <alignment horizontal="center" vertical="center" shrinkToFit="1"/>
    </xf>
    <xf numFmtId="0" fontId="12" fillId="2" borderId="2" xfId="188" applyNumberFormat="1" applyFont="1" applyFill="1" applyBorder="1" applyAlignment="1">
      <alignment horizontal="center" vertical="center" wrapText="1"/>
    </xf>
    <xf numFmtId="0" fontId="12" fillId="2" borderId="3" xfId="188" applyNumberFormat="1" applyFont="1" applyFill="1" applyBorder="1" applyAlignment="1">
      <alignment horizontal="center" vertical="center" wrapText="1"/>
    </xf>
    <xf numFmtId="0" fontId="12" fillId="2" borderId="9" xfId="188" applyNumberFormat="1" applyFont="1" applyFill="1" applyBorder="1" applyAlignment="1">
      <alignment horizontal="center" vertical="center" wrapText="1"/>
    </xf>
    <xf numFmtId="166" fontId="12" fillId="2" borderId="4" xfId="188" applyNumberFormat="1" applyFont="1" applyFill="1" applyBorder="1" applyAlignment="1">
      <alignment horizontal="center" vertical="center" wrapText="1"/>
    </xf>
    <xf numFmtId="0" fontId="13" fillId="0" borderId="5" xfId="188" applyFont="1" applyBorder="1" applyAlignment="1">
      <alignment horizontal="center" vertical="center" wrapText="1"/>
    </xf>
    <xf numFmtId="0" fontId="13" fillId="0" borderId="5" xfId="188" applyNumberFormat="1" applyFont="1" applyBorder="1" applyAlignment="1">
      <alignment horizontal="center" vertical="center" wrapText="1"/>
    </xf>
    <xf numFmtId="0" fontId="12" fillId="7" borderId="4" xfId="188" applyNumberFormat="1" applyFont="1" applyFill="1" applyBorder="1" applyAlignment="1">
      <alignment horizontal="center" vertical="center" wrapText="1"/>
    </xf>
    <xf numFmtId="0" fontId="13" fillId="7" borderId="5" xfId="188" applyFont="1" applyFill="1" applyBorder="1" applyAlignment="1">
      <alignment horizontal="center" vertical="center" wrapText="1"/>
    </xf>
    <xf numFmtId="0" fontId="12" fillId="7" borderId="6" xfId="188" applyNumberFormat="1" applyFont="1" applyFill="1" applyBorder="1" applyAlignment="1">
      <alignment horizontal="center" vertical="center" wrapText="1"/>
    </xf>
    <xf numFmtId="0" fontId="13" fillId="7" borderId="7" xfId="188" applyFont="1" applyFill="1" applyBorder="1" applyAlignment="1">
      <alignment horizontal="center" vertical="center" wrapText="1"/>
    </xf>
    <xf numFmtId="0" fontId="15" fillId="5" borderId="7" xfId="188" applyNumberFormat="1" applyFont="1" applyFill="1" applyBorder="1" applyAlignment="1">
      <alignment horizontal="center" vertical="center" wrapText="1"/>
    </xf>
    <xf numFmtId="0" fontId="15" fillId="4" borderId="7" xfId="188" applyNumberFormat="1" applyFont="1" applyFill="1" applyBorder="1" applyAlignment="1">
      <alignment horizontal="center" vertical="center" wrapText="1"/>
    </xf>
    <xf numFmtId="0" fontId="15" fillId="3" borderId="7" xfId="188" applyNumberFormat="1" applyFont="1" applyFill="1" applyBorder="1" applyAlignment="1">
      <alignment horizontal="center" vertical="center" wrapText="1"/>
    </xf>
    <xf numFmtId="0" fontId="15" fillId="8" borderId="7" xfId="188" applyNumberFormat="1" applyFont="1" applyFill="1" applyBorder="1" applyAlignment="1">
      <alignment horizontal="center" vertical="center" wrapText="1"/>
    </xf>
    <xf numFmtId="0" fontId="13" fillId="7" borderId="8" xfId="188" applyFont="1" applyFill="1" applyBorder="1" applyAlignment="1">
      <alignment horizontal="center" vertical="center" wrapText="1"/>
    </xf>
    <xf numFmtId="0" fontId="15" fillId="0" borderId="1" xfId="188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 applyProtection="1">
      <alignment horizontal="center" vertical="center"/>
    </xf>
    <xf numFmtId="0" fontId="21" fillId="15" borderId="10" xfId="0" applyFont="1" applyFill="1" applyBorder="1" applyAlignment="1" applyProtection="1">
      <alignment horizontal="center" vertical="center"/>
    </xf>
    <xf numFmtId="9" fontId="21" fillId="2" borderId="16" xfId="95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9" fontId="21" fillId="2" borderId="10" xfId="95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0" fillId="0" borderId="0" xfId="229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21" fillId="0" borderId="10" xfId="0" applyFont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5" fillId="5" borderId="1" xfId="188" applyNumberFormat="1" applyFont="1" applyFill="1" applyBorder="1" applyAlignment="1">
      <alignment horizontal="center" vertical="center" wrapText="1"/>
    </xf>
    <xf numFmtId="0" fontId="15" fillId="5" borderId="23" xfId="188" applyNumberFormat="1" applyFont="1" applyFill="1" applyBorder="1" applyAlignment="1">
      <alignment horizontal="center" vertical="center" wrapText="1"/>
    </xf>
    <xf numFmtId="0" fontId="15" fillId="5" borderId="24" xfId="188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5" borderId="1" xfId="188" applyNumberFormat="1" applyFont="1" applyFill="1" applyBorder="1" applyAlignment="1">
      <alignment vertical="top" wrapText="1"/>
    </xf>
    <xf numFmtId="0" fontId="15" fillId="5" borderId="1" xfId="188" applyFont="1" applyFill="1" applyBorder="1" applyAlignment="1">
      <alignment vertical="top" wrapText="1"/>
    </xf>
    <xf numFmtId="0" fontId="15" fillId="5" borderId="1" xfId="188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5" fillId="9" borderId="23" xfId="188" applyNumberFormat="1" applyFont="1" applyFill="1" applyBorder="1" applyAlignment="1">
      <alignment horizontal="center" vertical="center" wrapText="1"/>
    </xf>
    <xf numFmtId="0" fontId="15" fillId="9" borderId="24" xfId="188" applyNumberFormat="1" applyFont="1" applyFill="1" applyBorder="1" applyAlignment="1">
      <alignment horizontal="center" vertical="center" wrapText="1"/>
    </xf>
    <xf numFmtId="0" fontId="15" fillId="9" borderId="24" xfId="188" applyNumberFormat="1" applyFont="1" applyFill="1" applyBorder="1" applyAlignment="1">
      <alignment vertical="top" wrapText="1"/>
    </xf>
    <xf numFmtId="0" fontId="27" fillId="0" borderId="24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15" fillId="4" borderId="23" xfId="188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5" fillId="11" borderId="23" xfId="188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24" xfId="0" applyBorder="1" applyAlignment="1">
      <alignment wrapText="1"/>
    </xf>
  </cellXfs>
  <cellStyles count="273">
    <cellStyle name="Comma 2" xfId="231" xr:uid="{00000000-0005-0000-0000-000000000000}"/>
    <cellStyle name="Comma 3" xfId="232" xr:uid="{00000000-0005-0000-0000-000001000000}"/>
    <cellStyle name="Currency 2" xfId="230" xr:uid="{00000000-0005-0000-0000-000002000000}"/>
    <cellStyle name="Followed Hyperlink" xfId="22" builtinId="9" hidden="1"/>
    <cellStyle name="Followed Hyperlink" xfId="115" builtinId="9" hidden="1"/>
    <cellStyle name="Followed Hyperlink" xfId="80" builtinId="9" hidden="1"/>
    <cellStyle name="Followed Hyperlink" xfId="151" builtinId="9" hidden="1"/>
    <cellStyle name="Followed Hyperlink" xfId="94" builtinId="9" hidden="1"/>
    <cellStyle name="Followed Hyperlink" xfId="56" builtinId="9" hidden="1"/>
    <cellStyle name="Followed Hyperlink" xfId="167" builtinId="9" hidden="1"/>
    <cellStyle name="Followed Hyperlink" xfId="119" builtinId="9" hidden="1"/>
    <cellStyle name="Followed Hyperlink" xfId="192" builtinId="9" hidden="1"/>
    <cellStyle name="Followed Hyperlink" xfId="175" builtinId="9" hidden="1"/>
    <cellStyle name="Followed Hyperlink" xfId="4" builtinId="9" hidden="1"/>
    <cellStyle name="Followed Hyperlink" xfId="196" builtinId="9" hidden="1"/>
    <cellStyle name="Followed Hyperlink" xfId="185" builtinId="9" hidden="1"/>
    <cellStyle name="Followed Hyperlink" xfId="88" builtinId="9" hidden="1"/>
    <cellStyle name="Followed Hyperlink" xfId="66" builtinId="9" hidden="1"/>
    <cellStyle name="Followed Hyperlink" xfId="84" builtinId="9" hidden="1"/>
    <cellStyle name="Followed Hyperlink" xfId="40" builtinId="9" hidden="1"/>
    <cellStyle name="Followed Hyperlink" xfId="113" builtinId="9" hidden="1"/>
    <cellStyle name="Followed Hyperlink" xfId="2" builtinId="9" hidden="1"/>
    <cellStyle name="Followed Hyperlink" xfId="145" builtinId="9" hidden="1"/>
    <cellStyle name="Followed Hyperlink" xfId="54" builtinId="9" hidden="1"/>
    <cellStyle name="Followed Hyperlink" xfId="105" builtinId="9" hidden="1"/>
    <cellStyle name="Followed Hyperlink" xfId="149" builtinId="9" hidden="1"/>
    <cellStyle name="Followed Hyperlink" xfId="14" builtinId="9" hidden="1"/>
    <cellStyle name="Followed Hyperlink" xfId="46" builtinId="9" hidden="1"/>
    <cellStyle name="Followed Hyperlink" xfId="155" builtinId="9" hidden="1"/>
    <cellStyle name="Followed Hyperlink" xfId="8" builtinId="9" hidden="1"/>
    <cellStyle name="Followed Hyperlink" xfId="48" builtinId="9" hidden="1"/>
    <cellStyle name="Followed Hyperlink" xfId="62" builtinId="9" hidden="1"/>
    <cellStyle name="Followed Hyperlink" xfId="16" builtinId="9" hidden="1"/>
    <cellStyle name="Followed Hyperlink" xfId="111" builtinId="9" hidden="1"/>
    <cellStyle name="Followed Hyperlink" xfId="143" builtinId="9" hidden="1"/>
    <cellStyle name="Followed Hyperlink" xfId="76" builtinId="9" hidden="1"/>
    <cellStyle name="Followed Hyperlink" xfId="218" builtinId="9" hidden="1"/>
    <cellStyle name="Followed Hyperlink" xfId="18" builtinId="9" hidden="1"/>
    <cellStyle name="Followed Hyperlink" xfId="34" builtinId="9" hidden="1"/>
    <cellStyle name="Followed Hyperlink" xfId="90" builtinId="9" hidden="1"/>
    <cellStyle name="Followed Hyperlink" xfId="216" builtinId="9" hidden="1"/>
    <cellStyle name="Followed Hyperlink" xfId="97" builtinId="9" hidden="1"/>
    <cellStyle name="Followed Hyperlink" xfId="131" builtinId="9" hidden="1"/>
    <cellStyle name="Followed Hyperlink" xfId="214" builtinId="9" hidden="1"/>
    <cellStyle name="Followed Hyperlink" xfId="38" builtinId="9" hidden="1"/>
    <cellStyle name="Followed Hyperlink" xfId="226" builtinId="9" hidden="1"/>
    <cellStyle name="Followed Hyperlink" xfId="74" builtinId="9" hidden="1"/>
    <cellStyle name="Followed Hyperlink" xfId="202" builtinId="9" hidden="1"/>
    <cellStyle name="Followed Hyperlink" xfId="246" builtinId="9" hidden="1"/>
    <cellStyle name="Followed Hyperlink" xfId="107" builtinId="9" hidden="1"/>
    <cellStyle name="Followed Hyperlink" xfId="212" builtinId="9" hidden="1"/>
    <cellStyle name="Followed Hyperlink" xfId="238" builtinId="9" hidden="1"/>
    <cellStyle name="Followed Hyperlink" xfId="242" builtinId="9" hidden="1"/>
    <cellStyle name="Followed Hyperlink" xfId="123" builtinId="9" hidden="1"/>
    <cellStyle name="Followed Hyperlink" xfId="135" builtinId="9" hidden="1"/>
    <cellStyle name="Followed Hyperlink" xfId="44" builtinId="9" hidden="1"/>
    <cellStyle name="Followed Hyperlink" xfId="92" builtinId="9" hidden="1"/>
    <cellStyle name="Followed Hyperlink" xfId="72" builtinId="9" hidden="1"/>
    <cellStyle name="Followed Hyperlink" xfId="26" builtinId="9" hidden="1"/>
    <cellStyle name="Followed Hyperlink" xfId="78" builtinId="9" hidden="1"/>
    <cellStyle name="Followed Hyperlink" xfId="60" builtinId="9" hidden="1"/>
    <cellStyle name="Followed Hyperlink" xfId="153" builtinId="9" hidden="1"/>
    <cellStyle name="Followed Hyperlink" xfId="82" builtinId="9" hidden="1"/>
    <cellStyle name="Followed Hyperlink" xfId="68" builtinId="9" hidden="1"/>
    <cellStyle name="Followed Hyperlink" xfId="169" builtinId="9" hidden="1"/>
    <cellStyle name="Followed Hyperlink" xfId="250" builtinId="9" hidden="1"/>
    <cellStyle name="Followed Hyperlink" xfId="181" builtinId="9" hidden="1"/>
    <cellStyle name="Followed Hyperlink" xfId="204" builtinId="9" hidden="1"/>
    <cellStyle name="Followed Hyperlink" xfId="157" builtinId="9" hidden="1"/>
    <cellStyle name="Followed Hyperlink" xfId="244" builtinId="9" hidden="1"/>
    <cellStyle name="Followed Hyperlink" xfId="206" builtinId="9" hidden="1"/>
    <cellStyle name="Followed Hyperlink" xfId="252" builtinId="9" hidden="1"/>
    <cellStyle name="Followed Hyperlink" xfId="125" builtinId="9" hidden="1"/>
    <cellStyle name="Followed Hyperlink" xfId="101" builtinId="9" hidden="1"/>
    <cellStyle name="Followed Hyperlink" xfId="109" builtinId="9" hidden="1"/>
    <cellStyle name="Followed Hyperlink" xfId="133" builtinId="9" hidden="1"/>
    <cellStyle name="Followed Hyperlink" xfId="121" builtinId="9" hidden="1"/>
    <cellStyle name="Followed Hyperlink" xfId="127" builtinId="9" hidden="1"/>
    <cellStyle name="Followed Hyperlink" xfId="24" builtinId="9" hidden="1"/>
    <cellStyle name="Followed Hyperlink" xfId="171" builtinId="9" hidden="1"/>
    <cellStyle name="Followed Hyperlink" xfId="177" builtinId="9" hidden="1"/>
    <cellStyle name="Followed Hyperlink" xfId="165" builtinId="9" hidden="1"/>
    <cellStyle name="Followed Hyperlink" xfId="32" builtinId="9" hidden="1"/>
    <cellStyle name="Followed Hyperlink" xfId="52" builtinId="9" hidden="1"/>
    <cellStyle name="Followed Hyperlink" xfId="28" builtinId="9" hidden="1"/>
    <cellStyle name="Followed Hyperlink" xfId="99" builtinId="9" hidden="1"/>
    <cellStyle name="Followed Hyperlink" xfId="30" builtinId="9" hidden="1"/>
    <cellStyle name="Followed Hyperlink" xfId="163" builtinId="9" hidden="1"/>
    <cellStyle name="Followed Hyperlink" xfId="190" builtinId="9" hidden="1"/>
    <cellStyle name="Followed Hyperlink" xfId="50" builtinId="9" hidden="1"/>
    <cellStyle name="Followed Hyperlink" xfId="183" builtinId="9" hidden="1"/>
    <cellStyle name="Followed Hyperlink" xfId="86" builtinId="9" hidden="1"/>
    <cellStyle name="Followed Hyperlink" xfId="208" builtinId="9" hidden="1"/>
    <cellStyle name="Followed Hyperlink" xfId="187" builtinId="9" hidden="1"/>
    <cellStyle name="Followed Hyperlink" xfId="248" builtinId="9" hidden="1"/>
    <cellStyle name="Followed Hyperlink" xfId="224" builtinId="9" hidden="1"/>
    <cellStyle name="Followed Hyperlink" xfId="179" builtinId="9" hidden="1"/>
    <cellStyle name="Followed Hyperlink" xfId="200" builtinId="9" hidden="1"/>
    <cellStyle name="Followed Hyperlink" xfId="159" builtinId="9" hidden="1"/>
    <cellStyle name="Followed Hyperlink" xfId="137" builtinId="9" hidden="1"/>
    <cellStyle name="Followed Hyperlink" xfId="194" builtinId="9" hidden="1"/>
    <cellStyle name="Followed Hyperlink" xfId="42" builtinId="9" hidden="1"/>
    <cellStyle name="Followed Hyperlink" xfId="222" builtinId="9" hidden="1"/>
    <cellStyle name="Followed Hyperlink" xfId="141" builtinId="9" hidden="1"/>
    <cellStyle name="Followed Hyperlink" xfId="198" builtinId="9" hidden="1"/>
    <cellStyle name="Followed Hyperlink" xfId="117" builtinId="9" hidden="1"/>
    <cellStyle name="Followed Hyperlink" xfId="173" builtinId="9" hidden="1"/>
    <cellStyle name="Followed Hyperlink" xfId="103" builtinId="9" hidden="1"/>
    <cellStyle name="Followed Hyperlink" xfId="236" builtinId="9" hidden="1"/>
    <cellStyle name="Followed Hyperlink" xfId="36" builtinId="9" hidden="1"/>
    <cellStyle name="Followed Hyperlink" xfId="240" builtinId="9" hidden="1"/>
    <cellStyle name="Followed Hyperlink" xfId="228" builtinId="9" hidden="1"/>
    <cellStyle name="Followed Hyperlink" xfId="139" builtinId="9" hidden="1"/>
    <cellStyle name="Followed Hyperlink" xfId="129" builtinId="9" hidden="1"/>
    <cellStyle name="Followed Hyperlink" xfId="6" builtinId="9" hidden="1"/>
    <cellStyle name="Followed Hyperlink" xfId="234" builtinId="9" hidden="1"/>
    <cellStyle name="Followed Hyperlink" xfId="20" builtinId="9" hidden="1"/>
    <cellStyle name="Followed Hyperlink" xfId="161" builtinId="9" hidden="1"/>
    <cellStyle name="Followed Hyperlink" xfId="70" builtinId="9" hidden="1"/>
    <cellStyle name="Followed Hyperlink" xfId="64" builtinId="9" hidden="1"/>
    <cellStyle name="Followed Hyperlink" xfId="210" builtinId="9" hidden="1"/>
    <cellStyle name="Followed Hyperlink" xfId="147" builtinId="9" hidden="1"/>
    <cellStyle name="Followed Hyperlink" xfId="10" builtinId="9" hidden="1"/>
    <cellStyle name="Followed Hyperlink" xfId="12" builtinId="9" hidden="1"/>
    <cellStyle name="Followed Hyperlink" xfId="58" builtinId="9" hidden="1"/>
    <cellStyle name="Followed Hyperlink" xfId="220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Hyperlink" xfId="146" builtinId="8" hidden="1"/>
    <cellStyle name="Hyperlink" xfId="118" builtinId="8" hidden="1"/>
    <cellStyle name="Hyperlink" xfId="233" builtinId="8" hidden="1"/>
    <cellStyle name="Hyperlink" xfId="235" builtinId="8" hidden="1"/>
    <cellStyle name="Hyperlink" xfId="223" builtinId="8" hidden="1"/>
    <cellStyle name="Hyperlink" xfId="205" builtinId="8" hidden="1"/>
    <cellStyle name="Hyperlink" xfId="81" builtinId="8" hidden="1"/>
    <cellStyle name="Hyperlink" xfId="63" builtinId="8" hidden="1"/>
    <cellStyle name="Hyperlink" xfId="243" builtinId="8" hidden="1"/>
    <cellStyle name="Hyperlink" xfId="247" builtinId="8" hidden="1"/>
    <cellStyle name="Hyperlink" xfId="77" builtinId="8" hidden="1"/>
    <cellStyle name="Hyperlink" xfId="37" builtinId="8" hidden="1"/>
    <cellStyle name="Hyperlink" xfId="53" builtinId="8" hidden="1"/>
    <cellStyle name="Hyperlink" xfId="219" builtinId="8" hidden="1"/>
    <cellStyle name="Hyperlink" xfId="138" builtinId="8" hidden="1"/>
    <cellStyle name="Hyperlink" xfId="209" builtinId="8" hidden="1"/>
    <cellStyle name="Hyperlink" xfId="162" builtinId="8" hidden="1"/>
    <cellStyle name="Hyperlink" xfId="89" builtinId="8" hidden="1"/>
    <cellStyle name="Hyperlink" xfId="5" builtinId="8" hidden="1"/>
    <cellStyle name="Hyperlink" xfId="17" builtinId="8" hidden="1"/>
    <cellStyle name="Hyperlink" xfId="11" builtinId="8" hidden="1"/>
    <cellStyle name="Hyperlink" xfId="59" builtinId="8" hidden="1"/>
    <cellStyle name="Hyperlink" xfId="65" builtinId="8" hidden="1"/>
    <cellStyle name="Hyperlink" xfId="67" builtinId="8" hidden="1"/>
    <cellStyle name="Hyperlink" xfId="148" builtinId="8" hidden="1"/>
    <cellStyle name="Hyperlink" xfId="150" builtinId="8" hidden="1"/>
    <cellStyle name="Hyperlink" xfId="96" builtinId="8" hidden="1"/>
    <cellStyle name="Hyperlink" xfId="130" builtinId="8" hidden="1"/>
    <cellStyle name="Hyperlink" xfId="164" builtinId="8" hidden="1"/>
    <cellStyle name="Hyperlink" xfId="191" builtinId="8" hidden="1"/>
    <cellStyle name="Hyperlink" xfId="241" builtinId="8" hidden="1"/>
    <cellStyle name="Hyperlink" xfId="172" builtinId="8" hidden="1"/>
    <cellStyle name="Hyperlink" xfId="79" builtinId="8" hidden="1"/>
    <cellStyle name="Hyperlink" xfId="91" builtinId="8" hidden="1"/>
    <cellStyle name="Hyperlink" xfId="83" builtinId="8" hidden="1"/>
    <cellStyle name="Hyperlink" xfId="120" builtinId="8" hidden="1"/>
    <cellStyle name="Hyperlink" xfId="217" builtinId="8" hidden="1"/>
    <cellStyle name="Hyperlink" xfId="168" builtinId="8" hidden="1"/>
    <cellStyle name="Hyperlink" xfId="160" builtinId="8" hidden="1"/>
    <cellStyle name="Hyperlink" xfId="102" builtinId="8" hidden="1"/>
    <cellStyle name="Hyperlink" xfId="108" builtinId="8" hidden="1"/>
    <cellStyle name="Hyperlink" xfId="71" builtinId="8" hidden="1"/>
    <cellStyle name="Hyperlink" xfId="35" builtinId="8" hidden="1"/>
    <cellStyle name="Hyperlink" xfId="43" builtinId="8" hidden="1"/>
    <cellStyle name="Hyperlink" xfId="199" builtinId="8" hidden="1"/>
    <cellStyle name="Hyperlink" xfId="126" builtinId="8" hidden="1"/>
    <cellStyle name="Hyperlink" xfId="227" builtinId="8" hidden="1"/>
    <cellStyle name="Hyperlink" xfId="49" builtinId="8" hidden="1"/>
    <cellStyle name="Hyperlink" xfId="104" builtinId="8" hidden="1"/>
    <cellStyle name="Hyperlink" xfId="73" builtinId="8" hidden="1"/>
    <cellStyle name="Hyperlink" xfId="249" builtinId="8" hidden="1"/>
    <cellStyle name="Hyperlink" xfId="182" builtinId="8" hidden="1"/>
    <cellStyle name="Hyperlink" xfId="178" builtinId="8" hidden="1"/>
    <cellStyle name="Hyperlink" xfId="132" builtinId="8" hidden="1"/>
    <cellStyle name="Hyperlink" xfId="33" builtinId="8" hidden="1"/>
    <cellStyle name="Hyperlink" xfId="57" builtinId="8" hidden="1"/>
    <cellStyle name="Hyperlink" xfId="201" builtinId="8" hidden="1"/>
    <cellStyle name="Hyperlink" xfId="13" builtinId="8" hidden="1"/>
    <cellStyle name="Hyperlink" xfId="122" builtinId="8" hidden="1"/>
    <cellStyle name="Hyperlink" xfId="61" builtinId="8" hidden="1"/>
    <cellStyle name="Hyperlink" xfId="45" builtinId="8" hidden="1"/>
    <cellStyle name="Hyperlink" xfId="27" builtinId="8" hidden="1"/>
    <cellStyle name="Hyperlink" xfId="193" builtinId="8" hidden="1"/>
    <cellStyle name="Hyperlink" xfId="251" builtinId="8" hidden="1"/>
    <cellStyle name="Hyperlink" xfId="195" builtinId="8" hidden="1"/>
    <cellStyle name="Hyperlink" xfId="85" builtinId="8" hidden="1"/>
    <cellStyle name="Hyperlink" xfId="116" builtinId="8" hidden="1"/>
    <cellStyle name="Hyperlink" xfId="9" builtinId="8" hidden="1"/>
    <cellStyle name="Hyperlink" xfId="203" builtinId="8" hidden="1"/>
    <cellStyle name="Hyperlink" xfId="156" builtinId="8" hidden="1"/>
    <cellStyle name="Hyperlink" xfId="29" builtinId="8" hidden="1"/>
    <cellStyle name="Hyperlink" xfId="31" builtinId="8" hidden="1"/>
    <cellStyle name="Hyperlink" xfId="3" builtinId="8" hidden="1"/>
    <cellStyle name="Hyperlink" xfId="41" builtinId="8" hidden="1"/>
    <cellStyle name="Hyperlink" xfId="75" builtinId="8" hidden="1"/>
    <cellStyle name="Hyperlink" xfId="87" builtinId="8" hidden="1"/>
    <cellStyle name="Hyperlink" xfId="47" builtinId="8" hidden="1"/>
    <cellStyle name="Hyperlink" xfId="166" builtinId="8" hidden="1"/>
    <cellStyle name="Hyperlink" xfId="176" builtinId="8" hidden="1"/>
    <cellStyle name="Hyperlink" xfId="134" builtinId="8" hidden="1"/>
    <cellStyle name="Hyperlink" xfId="110" builtinId="8" hidden="1"/>
    <cellStyle name="Hyperlink" xfId="140" builtinId="8" hidden="1"/>
    <cellStyle name="Hyperlink" xfId="124" builtinId="8" hidden="1"/>
    <cellStyle name="Hyperlink" xfId="186" builtinId="8" hidden="1"/>
    <cellStyle name="Hyperlink" xfId="189" builtinId="8" hidden="1"/>
    <cellStyle name="Hyperlink" xfId="197" builtinId="8" hidden="1"/>
    <cellStyle name="Hyperlink" xfId="211" builtinId="8" hidden="1"/>
    <cellStyle name="Hyperlink" xfId="69" builtinId="8" hidden="1"/>
    <cellStyle name="Hyperlink" xfId="19" builtinId="8" hidden="1"/>
    <cellStyle name="Hyperlink" xfId="15" builtinId="8" hidden="1"/>
    <cellStyle name="Hyperlink" xfId="114" builtinId="8" hidden="1"/>
    <cellStyle name="Hyperlink" xfId="184" builtinId="8" hidden="1"/>
    <cellStyle name="Hyperlink" xfId="152" builtinId="8" hidden="1"/>
    <cellStyle name="Hyperlink" xfId="25" builtinId="8" hidden="1"/>
    <cellStyle name="Hyperlink" xfId="7" builtinId="8" hidden="1"/>
    <cellStyle name="Hyperlink" xfId="23" builtinId="8" hidden="1"/>
    <cellStyle name="Hyperlink" xfId="106" builtinId="8" hidden="1"/>
    <cellStyle name="Hyperlink" xfId="213" builtinId="8" hidden="1"/>
    <cellStyle name="Hyperlink" xfId="170" builtinId="8" hidden="1"/>
    <cellStyle name="Hyperlink" xfId="180" builtinId="8" hidden="1"/>
    <cellStyle name="Hyperlink" xfId="215" builtinId="8" hidden="1"/>
    <cellStyle name="Hyperlink" xfId="112" builtinId="8" hidden="1"/>
    <cellStyle name="Hyperlink" xfId="100" builtinId="8" hidden="1"/>
    <cellStyle name="Hyperlink" xfId="21" builtinId="8" hidden="1"/>
    <cellStyle name="Hyperlink" xfId="174" builtinId="8" hidden="1"/>
    <cellStyle name="Hyperlink" xfId="39" builtinId="8" hidden="1"/>
    <cellStyle name="Hyperlink" xfId="221" builtinId="8" hidden="1"/>
    <cellStyle name="Hyperlink" xfId="239" builtinId="8" hidden="1"/>
    <cellStyle name="Hyperlink" xfId="237" builtinId="8" hidden="1"/>
    <cellStyle name="Hyperlink" xfId="225" builtinId="8" hidden="1"/>
    <cellStyle name="Hyperlink" xfId="142" builtinId="8" hidden="1"/>
    <cellStyle name="Hyperlink" xfId="154" builtinId="8" hidden="1"/>
    <cellStyle name="Hyperlink" xfId="158" builtinId="8" hidden="1"/>
    <cellStyle name="Hyperlink" xfId="55" builtinId="8" hidden="1"/>
    <cellStyle name="Hyperlink" xfId="128" builtinId="8" hidden="1"/>
    <cellStyle name="Hyperlink" xfId="136" builtinId="8" hidden="1"/>
    <cellStyle name="Hyperlink" xfId="51" builtinId="8" hidden="1"/>
    <cellStyle name="Hyperlink" xfId="144" builtinId="8" hidden="1"/>
    <cellStyle name="Hyperlink" xfId="93" builtinId="8" hidden="1"/>
    <cellStyle name="Hyperlink" xfId="245" builtinId="8" hidden="1"/>
    <cellStyle name="Hyperlink" xfId="207" builtinId="8" hidden="1"/>
    <cellStyle name="Hyperlink" xfId="1" builtinId="8" hidden="1"/>
    <cellStyle name="Hyperlink" xfId="98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Normal" xfId="0" builtinId="0"/>
    <cellStyle name="Normal 2" xfId="188" xr:uid="{00000000-0005-0000-0000-00000C010000}"/>
    <cellStyle name="Normal 3" xfId="229" xr:uid="{00000000-0005-0000-0000-00000D010000}"/>
    <cellStyle name="Percent" xfId="95" builtinId="5"/>
    <cellStyle name="Percent 2" xfId="253" xr:uid="{00000000-0005-0000-0000-00000F010000}"/>
    <cellStyle name="Percent 3" xfId="272" xr:uid="{00000000-0005-0000-0000-000010010000}"/>
  </cellStyles>
  <dxfs count="49">
    <dxf>
      <font>
        <color theme="0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8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colors>
    <mruColors>
      <color rgb="FF044B6E"/>
      <color rgb="FF005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Fitz/Library/Application%20Support/Microsoft/Office/Office%202011%20AutoRecovery/NBT2015-3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Fitz/Library/Caches/TemporaryItems/Outlook%20Temp/NBT2015-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T"/>
      <sheetName val="policies-2"/>
      <sheetName val="policies-3"/>
      <sheetName val="policies-4"/>
      <sheetName val="Summary Sheet"/>
      <sheetName val="Common 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 t="str">
            <v>CFG</v>
          </cell>
        </row>
        <row r="4">
          <cell r="A4" t="str">
            <v>Moo</v>
          </cell>
        </row>
        <row r="5">
          <cell r="A5" t="str">
            <v>Foresters</v>
          </cell>
        </row>
        <row r="6">
          <cell r="A6" t="str">
            <v>Baltimore</v>
          </cell>
        </row>
        <row r="7">
          <cell r="A7" t="str">
            <v>NGL</v>
          </cell>
        </row>
        <row r="8">
          <cell r="A8" t="str">
            <v>Phoenix</v>
          </cell>
        </row>
        <row r="9">
          <cell r="A9" t="str">
            <v>Trans</v>
          </cell>
        </row>
        <row r="10">
          <cell r="A10" t="str">
            <v>Kemper</v>
          </cell>
        </row>
        <row r="11">
          <cell r="A11" t="str">
            <v>American Equity</v>
          </cell>
        </row>
        <row r="12">
          <cell r="A12" t="str">
            <v>Assurity</v>
          </cell>
        </row>
        <row r="13">
          <cell r="A13" t="str">
            <v>F &amp; G</v>
          </cell>
        </row>
        <row r="14">
          <cell r="A14" t="str">
            <v>Great Western</v>
          </cell>
        </row>
        <row r="15">
          <cell r="A15" t="str">
            <v>Forethought</v>
          </cell>
        </row>
        <row r="29">
          <cell r="A29" t="str">
            <v>Monthly</v>
          </cell>
          <cell r="B29">
            <v>12</v>
          </cell>
        </row>
        <row r="30">
          <cell r="A30" t="str">
            <v>Quarterly</v>
          </cell>
          <cell r="B30">
            <v>4</v>
          </cell>
        </row>
        <row r="31">
          <cell r="A31" t="str">
            <v>Semi-Annual</v>
          </cell>
          <cell r="B31">
            <v>2</v>
          </cell>
        </row>
        <row r="32">
          <cell r="A32" t="str">
            <v>Annual</v>
          </cell>
          <cell r="B32">
            <v>1</v>
          </cell>
        </row>
        <row r="33">
          <cell r="A33" t="str">
            <v>Annuity</v>
          </cell>
          <cell r="B33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T"/>
      <sheetName val="policies-2"/>
      <sheetName val="policies-3"/>
      <sheetName val="policies-4"/>
      <sheetName val="Summary Sheet"/>
      <sheetName val="Common Info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CFG</v>
          </cell>
        </row>
        <row r="4">
          <cell r="A4" t="str">
            <v>Moo</v>
          </cell>
        </row>
        <row r="5">
          <cell r="A5" t="str">
            <v>Foresters</v>
          </cell>
        </row>
        <row r="6">
          <cell r="A6" t="str">
            <v>Baltimore</v>
          </cell>
        </row>
        <row r="7">
          <cell r="A7" t="str">
            <v>NGL</v>
          </cell>
        </row>
        <row r="8">
          <cell r="A8" t="str">
            <v>Phoenix</v>
          </cell>
        </row>
        <row r="9">
          <cell r="A9" t="str">
            <v>Trans</v>
          </cell>
        </row>
        <row r="10">
          <cell r="A10" t="str">
            <v>Kemper</v>
          </cell>
        </row>
        <row r="11">
          <cell r="A11" t="str">
            <v>American Equity</v>
          </cell>
        </row>
        <row r="12">
          <cell r="A12" t="str">
            <v>Assurity</v>
          </cell>
        </row>
        <row r="13">
          <cell r="A13" t="str">
            <v>F &amp; G</v>
          </cell>
        </row>
        <row r="14">
          <cell r="A14" t="str">
            <v>Great Western</v>
          </cell>
        </row>
        <row r="15">
          <cell r="A15" t="str">
            <v>Forethought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6"/>
  <sheetViews>
    <sheetView tabSelected="1" zoomScale="50" zoomScaleNormal="70" workbookViewId="0">
      <selection activeCell="G8" sqref="G8"/>
    </sheetView>
  </sheetViews>
  <sheetFormatPr baseColWidth="10" defaultColWidth="15.1640625" defaultRowHeight="26" x14ac:dyDescent="0.35"/>
  <cols>
    <col min="1" max="1" width="0.83203125" style="67" customWidth="1"/>
    <col min="2" max="20" width="21.5" style="67" customWidth="1"/>
    <col min="21" max="16384" width="15.1640625" style="67"/>
  </cols>
  <sheetData>
    <row r="1" spans="2:20" ht="6" customHeight="1" x14ac:dyDescent="0.35"/>
    <row r="2" spans="2:20" x14ac:dyDescent="0.35">
      <c r="B2" s="180" t="s">
        <v>0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 t="s">
        <v>1</v>
      </c>
      <c r="O2" s="181"/>
      <c r="P2" s="181"/>
      <c r="Q2" s="181"/>
      <c r="R2" s="181"/>
      <c r="S2" s="181"/>
      <c r="T2" s="181"/>
    </row>
    <row r="3" spans="2:20" s="122" customFormat="1" x14ac:dyDescent="0.35">
      <c r="B3" s="135" t="s">
        <v>2</v>
      </c>
      <c r="C3" s="135" t="s">
        <v>3</v>
      </c>
      <c r="D3" s="135" t="s">
        <v>4</v>
      </c>
      <c r="E3" s="135" t="s">
        <v>5</v>
      </c>
      <c r="F3" s="135" t="s">
        <v>6</v>
      </c>
      <c r="G3" s="135" t="s">
        <v>7</v>
      </c>
      <c r="H3" s="135" t="s">
        <v>8</v>
      </c>
      <c r="I3" s="135" t="s">
        <v>9</v>
      </c>
      <c r="J3" s="135" t="s">
        <v>10</v>
      </c>
      <c r="K3" s="135" t="s">
        <v>11</v>
      </c>
      <c r="L3" s="135" t="s">
        <v>12</v>
      </c>
      <c r="M3" s="135" t="s">
        <v>13</v>
      </c>
      <c r="N3" s="135" t="s">
        <v>14</v>
      </c>
      <c r="O3" s="135" t="s">
        <v>6</v>
      </c>
      <c r="P3" s="135" t="s">
        <v>15</v>
      </c>
      <c r="Q3" s="135" t="s">
        <v>8</v>
      </c>
      <c r="R3" s="135" t="s">
        <v>16</v>
      </c>
      <c r="S3" s="135" t="s">
        <v>17</v>
      </c>
      <c r="T3" s="135" t="s">
        <v>104</v>
      </c>
    </row>
    <row r="4" spans="2:20" x14ac:dyDescent="0.35">
      <c r="B4" s="129"/>
      <c r="C4" s="130"/>
      <c r="D4" s="130"/>
      <c r="E4" s="130"/>
      <c r="F4" s="130"/>
      <c r="G4" s="130"/>
      <c r="H4" s="130"/>
      <c r="I4" s="130"/>
      <c r="J4" s="131"/>
      <c r="K4" s="130"/>
      <c r="L4" s="132"/>
      <c r="M4" s="133">
        <f t="shared" ref="M4:M16" si="0">(L4*0.1)+J4</f>
        <v>0</v>
      </c>
      <c r="N4" s="134">
        <f>'licensed interviews'!C4+'non-licensed interviews'!C4</f>
        <v>0</v>
      </c>
      <c r="O4" s="134">
        <f>'licensed interviews'!D4+'non-licensed interviews'!D4</f>
        <v>0</v>
      </c>
      <c r="P4" s="134">
        <f>'licensed interviews'!E4+'non-licensed interviews'!E4</f>
        <v>0</v>
      </c>
      <c r="Q4" s="134">
        <f>'licensed interviews'!F4+'non-licensed interviews'!F4</f>
        <v>0</v>
      </c>
      <c r="R4" s="134">
        <f>'licensed interviews'!G4+'non-licensed interviews'!G4</f>
        <v>0</v>
      </c>
      <c r="S4" s="134">
        <f>'licensed interviews'!H4+'non-licensed interviews'!H4</f>
        <v>0</v>
      </c>
      <c r="T4" s="134">
        <f>'licensed interviews'!I4+'non-licensed interviews'!I4</f>
        <v>0</v>
      </c>
    </row>
    <row r="5" spans="2:20" x14ac:dyDescent="0.35">
      <c r="B5" s="68"/>
      <c r="C5" s="69"/>
      <c r="D5" s="69"/>
      <c r="E5" s="69"/>
      <c r="F5" s="69"/>
      <c r="G5" s="69"/>
      <c r="H5" s="69"/>
      <c r="I5" s="69"/>
      <c r="J5" s="70"/>
      <c r="K5" s="69"/>
      <c r="L5" s="71"/>
      <c r="M5" s="133">
        <f t="shared" si="0"/>
        <v>0</v>
      </c>
      <c r="N5" s="72">
        <f>'licensed interviews'!C5+'non-licensed interviews'!C5</f>
        <v>0</v>
      </c>
      <c r="O5" s="72">
        <f>'licensed interviews'!D5+'non-licensed interviews'!D5</f>
        <v>0</v>
      </c>
      <c r="P5" s="72">
        <f>'licensed interviews'!E5+'non-licensed interviews'!E5</f>
        <v>0</v>
      </c>
      <c r="Q5" s="72">
        <f>'licensed interviews'!F5+'non-licensed interviews'!F5</f>
        <v>0</v>
      </c>
      <c r="R5" s="72">
        <f>'licensed interviews'!G5+'non-licensed interviews'!G5</f>
        <v>0</v>
      </c>
      <c r="S5" s="72">
        <f>'licensed interviews'!H5+'non-licensed interviews'!H5</f>
        <v>0</v>
      </c>
      <c r="T5" s="72">
        <f>'licensed interviews'!I5+'non-licensed interviews'!I5</f>
        <v>0</v>
      </c>
    </row>
    <row r="6" spans="2:20" x14ac:dyDescent="0.35">
      <c r="B6" s="68"/>
      <c r="C6" s="69"/>
      <c r="D6" s="69"/>
      <c r="E6" s="69"/>
      <c r="F6" s="69"/>
      <c r="G6" s="69"/>
      <c r="H6" s="69"/>
      <c r="I6" s="69"/>
      <c r="J6" s="70"/>
      <c r="K6" s="69"/>
      <c r="L6" s="71"/>
      <c r="M6" s="133">
        <f t="shared" si="0"/>
        <v>0</v>
      </c>
      <c r="N6" s="72">
        <f>'licensed interviews'!C6+'non-licensed interviews'!C6</f>
        <v>0</v>
      </c>
      <c r="O6" s="72">
        <f>'licensed interviews'!D6+'non-licensed interviews'!D6</f>
        <v>0</v>
      </c>
      <c r="P6" s="72">
        <f>'licensed interviews'!E6+'non-licensed interviews'!E6</f>
        <v>0</v>
      </c>
      <c r="Q6" s="72">
        <f>'licensed interviews'!F6+'non-licensed interviews'!F6</f>
        <v>0</v>
      </c>
      <c r="R6" s="72">
        <f>'licensed interviews'!G6+'non-licensed interviews'!G6</f>
        <v>0</v>
      </c>
      <c r="S6" s="72">
        <f>'licensed interviews'!H6+'non-licensed interviews'!H6</f>
        <v>0</v>
      </c>
      <c r="T6" s="72">
        <f>'licensed interviews'!I6+'non-licensed interviews'!I6</f>
        <v>0</v>
      </c>
    </row>
    <row r="7" spans="2:20" x14ac:dyDescent="0.35">
      <c r="B7" s="68"/>
      <c r="C7" s="69"/>
      <c r="D7" s="69"/>
      <c r="E7" s="69"/>
      <c r="F7" s="69"/>
      <c r="G7" s="69"/>
      <c r="H7" s="69"/>
      <c r="I7" s="69"/>
      <c r="J7" s="70"/>
      <c r="K7" s="69"/>
      <c r="L7" s="71"/>
      <c r="M7" s="133">
        <f t="shared" si="0"/>
        <v>0</v>
      </c>
      <c r="N7" s="72">
        <f>'licensed interviews'!C7+'non-licensed interviews'!C7</f>
        <v>0</v>
      </c>
      <c r="O7" s="72">
        <f>'licensed interviews'!D7+'non-licensed interviews'!D7</f>
        <v>0</v>
      </c>
      <c r="P7" s="72">
        <f>'licensed interviews'!E7+'non-licensed interviews'!E7</f>
        <v>0</v>
      </c>
      <c r="Q7" s="72">
        <f>'licensed interviews'!F7+'non-licensed interviews'!F7</f>
        <v>0</v>
      </c>
      <c r="R7" s="72">
        <f>'licensed interviews'!G7+'non-licensed interviews'!G7</f>
        <v>0</v>
      </c>
      <c r="S7" s="72">
        <f>'licensed interviews'!H7+'non-licensed interviews'!H7</f>
        <v>0</v>
      </c>
      <c r="T7" s="72">
        <f>'licensed interviews'!I7+'non-licensed interviews'!I7</f>
        <v>0</v>
      </c>
    </row>
    <row r="8" spans="2:20" x14ac:dyDescent="0.35">
      <c r="B8" s="68"/>
      <c r="C8" s="69"/>
      <c r="D8" s="69"/>
      <c r="E8" s="69"/>
      <c r="F8" s="69"/>
      <c r="G8" s="69"/>
      <c r="H8" s="69"/>
      <c r="I8" s="69"/>
      <c r="J8" s="70"/>
      <c r="K8" s="69"/>
      <c r="L8" s="71"/>
      <c r="M8" s="133">
        <f t="shared" si="0"/>
        <v>0</v>
      </c>
      <c r="N8" s="72">
        <f>'licensed interviews'!C8+'non-licensed interviews'!C8</f>
        <v>0</v>
      </c>
      <c r="O8" s="72">
        <f>'licensed interviews'!D8+'non-licensed interviews'!D8</f>
        <v>0</v>
      </c>
      <c r="P8" s="72">
        <f>'licensed interviews'!E8+'non-licensed interviews'!E8</f>
        <v>0</v>
      </c>
      <c r="Q8" s="72">
        <f>'licensed interviews'!F8+'non-licensed interviews'!F8</f>
        <v>0</v>
      </c>
      <c r="R8" s="72">
        <f>'licensed interviews'!G8+'non-licensed interviews'!G8</f>
        <v>0</v>
      </c>
      <c r="S8" s="72">
        <f>'licensed interviews'!H8+'non-licensed interviews'!H8</f>
        <v>0</v>
      </c>
      <c r="T8" s="72">
        <f>'licensed interviews'!I8+'non-licensed interviews'!I8</f>
        <v>0</v>
      </c>
    </row>
    <row r="9" spans="2:20" x14ac:dyDescent="0.35">
      <c r="B9" s="68"/>
      <c r="C9" s="69"/>
      <c r="D9" s="69"/>
      <c r="E9" s="69"/>
      <c r="F9" s="69"/>
      <c r="G9" s="69"/>
      <c r="H9" s="69"/>
      <c r="I9" s="69"/>
      <c r="J9" s="70"/>
      <c r="K9" s="69"/>
      <c r="L9" s="71"/>
      <c r="M9" s="133">
        <f t="shared" si="0"/>
        <v>0</v>
      </c>
      <c r="N9" s="72">
        <f>'licensed interviews'!C9+'non-licensed interviews'!C9</f>
        <v>0</v>
      </c>
      <c r="O9" s="72">
        <f>'licensed interviews'!D9+'non-licensed interviews'!D9</f>
        <v>0</v>
      </c>
      <c r="P9" s="72">
        <f>'licensed interviews'!E9+'non-licensed interviews'!E9</f>
        <v>0</v>
      </c>
      <c r="Q9" s="72">
        <f>'licensed interviews'!F9+'non-licensed interviews'!F9</f>
        <v>0</v>
      </c>
      <c r="R9" s="72">
        <f>'licensed interviews'!G9+'non-licensed interviews'!G9</f>
        <v>0</v>
      </c>
      <c r="S9" s="72">
        <f>'licensed interviews'!H9+'non-licensed interviews'!H9</f>
        <v>0</v>
      </c>
      <c r="T9" s="72">
        <f>'licensed interviews'!I9+'non-licensed interviews'!I9</f>
        <v>0</v>
      </c>
    </row>
    <row r="10" spans="2:20" x14ac:dyDescent="0.35">
      <c r="B10" s="68"/>
      <c r="C10" s="69"/>
      <c r="D10" s="69"/>
      <c r="E10" s="69"/>
      <c r="F10" s="69"/>
      <c r="G10" s="69"/>
      <c r="H10" s="69"/>
      <c r="I10" s="69"/>
      <c r="J10" s="70"/>
      <c r="K10" s="69"/>
      <c r="L10" s="71"/>
      <c r="M10" s="133">
        <f t="shared" si="0"/>
        <v>0</v>
      </c>
      <c r="N10" s="72">
        <f>'licensed interviews'!C10+'non-licensed interviews'!C10</f>
        <v>0</v>
      </c>
      <c r="O10" s="72">
        <f>'licensed interviews'!D10+'non-licensed interviews'!D10</f>
        <v>0</v>
      </c>
      <c r="P10" s="72">
        <f>'licensed interviews'!E10+'non-licensed interviews'!E10</f>
        <v>0</v>
      </c>
      <c r="Q10" s="72">
        <f>'licensed interviews'!F10+'non-licensed interviews'!F10</f>
        <v>0</v>
      </c>
      <c r="R10" s="72">
        <f>'licensed interviews'!G10+'non-licensed interviews'!G10</f>
        <v>0</v>
      </c>
      <c r="S10" s="72">
        <f>'licensed interviews'!H10+'non-licensed interviews'!H10</f>
        <v>0</v>
      </c>
      <c r="T10" s="72">
        <f>'licensed interviews'!I10+'non-licensed interviews'!I10</f>
        <v>0</v>
      </c>
    </row>
    <row r="11" spans="2:20" x14ac:dyDescent="0.35">
      <c r="B11" s="68"/>
      <c r="C11" s="69"/>
      <c r="D11" s="69"/>
      <c r="E11" s="69"/>
      <c r="F11" s="69"/>
      <c r="G11" s="69"/>
      <c r="H11" s="69"/>
      <c r="I11" s="69"/>
      <c r="J11" s="70"/>
      <c r="K11" s="69"/>
      <c r="L11" s="71"/>
      <c r="M11" s="133">
        <f t="shared" si="0"/>
        <v>0</v>
      </c>
      <c r="N11" s="72">
        <f>'licensed interviews'!C11+'non-licensed interviews'!C11</f>
        <v>0</v>
      </c>
      <c r="O11" s="72">
        <f>'licensed interviews'!D11+'non-licensed interviews'!D11</f>
        <v>0</v>
      </c>
      <c r="P11" s="72">
        <f>'licensed interviews'!E11+'non-licensed interviews'!E11</f>
        <v>0</v>
      </c>
      <c r="Q11" s="72">
        <f>'licensed interviews'!F11+'non-licensed interviews'!F11</f>
        <v>0</v>
      </c>
      <c r="R11" s="72">
        <f>'licensed interviews'!G11+'non-licensed interviews'!G11</f>
        <v>0</v>
      </c>
      <c r="S11" s="72">
        <f>'licensed interviews'!H11+'non-licensed interviews'!H11</f>
        <v>0</v>
      </c>
      <c r="T11" s="72">
        <f>'licensed interviews'!I11+'non-licensed interviews'!I11</f>
        <v>0</v>
      </c>
    </row>
    <row r="12" spans="2:20" x14ac:dyDescent="0.35">
      <c r="B12" s="68"/>
      <c r="C12" s="69"/>
      <c r="D12" s="69"/>
      <c r="E12" s="69"/>
      <c r="F12" s="69"/>
      <c r="G12" s="69"/>
      <c r="H12" s="69"/>
      <c r="I12" s="69"/>
      <c r="J12" s="70"/>
      <c r="K12" s="69"/>
      <c r="L12" s="71"/>
      <c r="M12" s="133">
        <f t="shared" si="0"/>
        <v>0</v>
      </c>
      <c r="N12" s="72">
        <f>'licensed interviews'!C12+'non-licensed interviews'!C12</f>
        <v>0</v>
      </c>
      <c r="O12" s="72">
        <f>'licensed interviews'!D12+'non-licensed interviews'!D12</f>
        <v>0</v>
      </c>
      <c r="P12" s="72">
        <f>'licensed interviews'!E12+'non-licensed interviews'!E12</f>
        <v>0</v>
      </c>
      <c r="Q12" s="72">
        <f>'licensed interviews'!F12+'non-licensed interviews'!F12</f>
        <v>0</v>
      </c>
      <c r="R12" s="72">
        <f>'licensed interviews'!G12+'non-licensed interviews'!G12</f>
        <v>0</v>
      </c>
      <c r="S12" s="72">
        <f>'licensed interviews'!H12+'non-licensed interviews'!H12</f>
        <v>0</v>
      </c>
      <c r="T12" s="72">
        <f>'licensed interviews'!I12+'non-licensed interviews'!I12</f>
        <v>0</v>
      </c>
    </row>
    <row r="13" spans="2:20" x14ac:dyDescent="0.35">
      <c r="B13" s="68"/>
      <c r="C13" s="69"/>
      <c r="D13" s="69"/>
      <c r="E13" s="69"/>
      <c r="F13" s="69"/>
      <c r="G13" s="69"/>
      <c r="H13" s="69"/>
      <c r="I13" s="69"/>
      <c r="J13" s="70"/>
      <c r="K13" s="69"/>
      <c r="L13" s="71"/>
      <c r="M13" s="133">
        <f t="shared" si="0"/>
        <v>0</v>
      </c>
      <c r="N13" s="72">
        <f>'licensed interviews'!C13+'non-licensed interviews'!C13</f>
        <v>0</v>
      </c>
      <c r="O13" s="72">
        <f>'licensed interviews'!D13+'non-licensed interviews'!D13</f>
        <v>0</v>
      </c>
      <c r="P13" s="72">
        <f>'licensed interviews'!E13+'non-licensed interviews'!E13</f>
        <v>0</v>
      </c>
      <c r="Q13" s="72">
        <f>'licensed interviews'!F13+'non-licensed interviews'!F13</f>
        <v>0</v>
      </c>
      <c r="R13" s="72">
        <f>'licensed interviews'!G13+'non-licensed interviews'!G13</f>
        <v>0</v>
      </c>
      <c r="S13" s="72">
        <f>'licensed interviews'!H13+'non-licensed interviews'!H13</f>
        <v>0</v>
      </c>
      <c r="T13" s="72">
        <f>'licensed interviews'!I13+'non-licensed interviews'!I13</f>
        <v>0</v>
      </c>
    </row>
    <row r="14" spans="2:20" x14ac:dyDescent="0.35">
      <c r="B14" s="68"/>
      <c r="C14" s="69"/>
      <c r="D14" s="69"/>
      <c r="E14" s="69"/>
      <c r="F14" s="69"/>
      <c r="G14" s="69"/>
      <c r="H14" s="69"/>
      <c r="I14" s="69"/>
      <c r="J14" s="70"/>
      <c r="K14" s="69"/>
      <c r="L14" s="71"/>
      <c r="M14" s="133">
        <f t="shared" si="0"/>
        <v>0</v>
      </c>
      <c r="N14" s="72">
        <f>'licensed interviews'!C14+'non-licensed interviews'!C14</f>
        <v>0</v>
      </c>
      <c r="O14" s="72">
        <f>'licensed interviews'!D14+'non-licensed interviews'!D14</f>
        <v>0</v>
      </c>
      <c r="P14" s="72">
        <f>'licensed interviews'!E14+'non-licensed interviews'!E14</f>
        <v>0</v>
      </c>
      <c r="Q14" s="72">
        <f>'licensed interviews'!F14+'non-licensed interviews'!F14</f>
        <v>0</v>
      </c>
      <c r="R14" s="72">
        <f>'licensed interviews'!G14+'non-licensed interviews'!G14</f>
        <v>0</v>
      </c>
      <c r="S14" s="72">
        <f>'licensed interviews'!H14+'non-licensed interviews'!H14</f>
        <v>0</v>
      </c>
      <c r="T14" s="72">
        <f>'licensed interviews'!I14+'non-licensed interviews'!I14</f>
        <v>0</v>
      </c>
    </row>
    <row r="15" spans="2:20" x14ac:dyDescent="0.35">
      <c r="B15" s="68"/>
      <c r="C15" s="69"/>
      <c r="D15" s="69"/>
      <c r="E15" s="69"/>
      <c r="F15" s="69"/>
      <c r="G15" s="69"/>
      <c r="H15" s="69"/>
      <c r="I15" s="69"/>
      <c r="J15" s="70"/>
      <c r="K15" s="69"/>
      <c r="L15" s="71"/>
      <c r="M15" s="133">
        <f t="shared" si="0"/>
        <v>0</v>
      </c>
      <c r="N15" s="72">
        <f>'licensed interviews'!C15+'non-licensed interviews'!C15</f>
        <v>0</v>
      </c>
      <c r="O15" s="72">
        <f>'licensed interviews'!D15+'non-licensed interviews'!D15</f>
        <v>0</v>
      </c>
      <c r="P15" s="72">
        <f>'licensed interviews'!E15+'non-licensed interviews'!E15</f>
        <v>0</v>
      </c>
      <c r="Q15" s="72">
        <f>'licensed interviews'!F15+'non-licensed interviews'!F15</f>
        <v>0</v>
      </c>
      <c r="R15" s="72">
        <f>'licensed interviews'!G15+'non-licensed interviews'!G15</f>
        <v>0</v>
      </c>
      <c r="S15" s="72">
        <f>'licensed interviews'!H15+'non-licensed interviews'!H15</f>
        <v>0</v>
      </c>
      <c r="T15" s="72">
        <f>'licensed interviews'!I15+'non-licensed interviews'!I15</f>
        <v>0</v>
      </c>
    </row>
    <row r="16" spans="2:20" x14ac:dyDescent="0.35">
      <c r="B16" s="68"/>
      <c r="C16" s="69"/>
      <c r="D16" s="69"/>
      <c r="E16" s="69"/>
      <c r="F16" s="69"/>
      <c r="G16" s="69"/>
      <c r="H16" s="69"/>
      <c r="I16" s="69"/>
      <c r="J16" s="70"/>
      <c r="K16" s="69"/>
      <c r="L16" s="71"/>
      <c r="M16" s="133">
        <f t="shared" si="0"/>
        <v>0</v>
      </c>
      <c r="N16" s="72">
        <f>'licensed interviews'!C16+'non-licensed interviews'!C16</f>
        <v>0</v>
      </c>
      <c r="O16" s="72">
        <f>'licensed interviews'!D16+'non-licensed interviews'!D16</f>
        <v>0</v>
      </c>
      <c r="P16" s="72">
        <f>'licensed interviews'!E16+'non-licensed interviews'!E16</f>
        <v>0</v>
      </c>
      <c r="Q16" s="72">
        <f>'licensed interviews'!F16+'non-licensed interviews'!F16</f>
        <v>0</v>
      </c>
      <c r="R16" s="72">
        <f>'licensed interviews'!G16+'non-licensed interviews'!G16</f>
        <v>0</v>
      </c>
      <c r="S16" s="72">
        <f>'licensed interviews'!H16+'non-licensed interviews'!H16</f>
        <v>0</v>
      </c>
      <c r="T16" s="72">
        <f>'licensed interviews'!I16+'non-licensed interviews'!I16</f>
        <v>0</v>
      </c>
    </row>
    <row r="17" spans="2:22" x14ac:dyDescent="0.35">
      <c r="B17" s="73" t="s">
        <v>19</v>
      </c>
      <c r="C17" s="74">
        <f t="shared" ref="C17:M17" si="1">SUM(C4:C16)</f>
        <v>0</v>
      </c>
      <c r="D17" s="74">
        <f t="shared" si="1"/>
        <v>0</v>
      </c>
      <c r="E17" s="74">
        <f t="shared" si="1"/>
        <v>0</v>
      </c>
      <c r="F17" s="74">
        <f t="shared" si="1"/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5">
        <f t="shared" si="1"/>
        <v>0</v>
      </c>
      <c r="K17" s="76">
        <f t="shared" si="1"/>
        <v>0</v>
      </c>
      <c r="L17" s="75">
        <f t="shared" si="1"/>
        <v>0</v>
      </c>
      <c r="M17" s="75">
        <f t="shared" si="1"/>
        <v>0</v>
      </c>
      <c r="N17" s="77">
        <f t="shared" ref="N17:T17" si="2">SUM(N4:N16)</f>
        <v>0</v>
      </c>
      <c r="O17" s="77">
        <f t="shared" si="2"/>
        <v>0</v>
      </c>
      <c r="P17" s="77">
        <f t="shared" si="2"/>
        <v>0</v>
      </c>
      <c r="Q17" s="77">
        <f t="shared" si="2"/>
        <v>0</v>
      </c>
      <c r="R17" s="77">
        <f t="shared" si="2"/>
        <v>0</v>
      </c>
      <c r="S17" s="77">
        <f t="shared" si="2"/>
        <v>0</v>
      </c>
      <c r="T17" s="77">
        <f t="shared" si="2"/>
        <v>0</v>
      </c>
    </row>
    <row r="18" spans="2:22" x14ac:dyDescent="0.35">
      <c r="B18" s="73" t="s">
        <v>20</v>
      </c>
      <c r="C18" s="78">
        <f t="shared" ref="C18:M18" si="3">IFERROR(AVERAGE(C4:C16),0)</f>
        <v>0</v>
      </c>
      <c r="D18" s="78">
        <f t="shared" si="3"/>
        <v>0</v>
      </c>
      <c r="E18" s="78">
        <f t="shared" si="3"/>
        <v>0</v>
      </c>
      <c r="F18" s="78">
        <f t="shared" si="3"/>
        <v>0</v>
      </c>
      <c r="G18" s="78">
        <f t="shared" si="3"/>
        <v>0</v>
      </c>
      <c r="H18" s="78">
        <f t="shared" si="3"/>
        <v>0</v>
      </c>
      <c r="I18" s="140">
        <f t="shared" si="3"/>
        <v>0</v>
      </c>
      <c r="J18" s="141">
        <f t="shared" si="3"/>
        <v>0</v>
      </c>
      <c r="K18" s="78">
        <f t="shared" si="3"/>
        <v>0</v>
      </c>
      <c r="L18" s="75">
        <f t="shared" si="3"/>
        <v>0</v>
      </c>
      <c r="M18" s="75">
        <f t="shared" si="3"/>
        <v>0</v>
      </c>
      <c r="N18" s="79">
        <f t="shared" ref="N18:T18" si="4">AVERAGE(N4:N16)</f>
        <v>0</v>
      </c>
      <c r="O18" s="79">
        <f t="shared" si="4"/>
        <v>0</v>
      </c>
      <c r="P18" s="79">
        <f t="shared" si="4"/>
        <v>0</v>
      </c>
      <c r="Q18" s="79">
        <f t="shared" si="4"/>
        <v>0</v>
      </c>
      <c r="R18" s="79">
        <f t="shared" si="4"/>
        <v>0</v>
      </c>
      <c r="S18" s="79">
        <f t="shared" si="4"/>
        <v>0</v>
      </c>
      <c r="T18" s="79">
        <f t="shared" si="4"/>
        <v>0</v>
      </c>
    </row>
    <row r="19" spans="2:22" s="124" customFormat="1" x14ac:dyDescent="0.35">
      <c r="B19" s="182" t="s">
        <v>21</v>
      </c>
      <c r="C19" s="183"/>
      <c r="D19" s="138">
        <f>IFERROR(D17/C17,0)</f>
        <v>0</v>
      </c>
      <c r="E19" s="123" t="str">
        <f>IFERROR(E17/D17,"")</f>
        <v/>
      </c>
      <c r="F19" s="123" t="str">
        <f>IFERROR(F17/E17,"")</f>
        <v/>
      </c>
      <c r="G19" s="123" t="str">
        <f>IFERROR(G17/F17,"")</f>
        <v/>
      </c>
      <c r="H19" s="123" t="str">
        <f>IFERROR(H17/G17,"")</f>
        <v/>
      </c>
      <c r="I19" s="136"/>
      <c r="J19" s="137"/>
      <c r="K19" s="123" t="str">
        <f>IFERROR(K17/I17,"")</f>
        <v/>
      </c>
      <c r="L19" s="80"/>
      <c r="M19" s="80"/>
      <c r="N19" s="80"/>
      <c r="O19" s="123" t="str">
        <f>IFERROR(O17/N17,"")</f>
        <v/>
      </c>
      <c r="P19" s="123" t="str">
        <f>IFERROR(P17/O17,"")</f>
        <v/>
      </c>
      <c r="Q19" s="123" t="str">
        <f>IFERROR(Q17/P17,"")</f>
        <v/>
      </c>
      <c r="R19" s="123" t="str">
        <f>IFERROR(R17/Q17,"")</f>
        <v/>
      </c>
      <c r="S19" s="123" t="str">
        <f>IFERROR(S17/P17,"")</f>
        <v/>
      </c>
      <c r="T19" s="123" t="str">
        <f>IFERROR(T17/S17,"")</f>
        <v/>
      </c>
    </row>
    <row r="20" spans="2:22" s="124" customFormat="1" x14ac:dyDescent="0.35">
      <c r="B20" s="184" t="s">
        <v>22</v>
      </c>
      <c r="C20" s="185"/>
      <c r="D20" s="139"/>
      <c r="E20" s="128">
        <v>0.5</v>
      </c>
      <c r="F20" s="128">
        <v>0.75</v>
      </c>
      <c r="G20" s="128">
        <v>1</v>
      </c>
      <c r="H20" s="128">
        <v>5</v>
      </c>
      <c r="I20" s="136"/>
      <c r="J20" s="137"/>
      <c r="K20" s="128">
        <v>0.1</v>
      </c>
      <c r="L20" s="80"/>
      <c r="M20" s="80"/>
      <c r="N20" s="80"/>
      <c r="O20" s="128">
        <v>0.5</v>
      </c>
      <c r="P20" s="128">
        <v>0.5</v>
      </c>
      <c r="Q20" s="128">
        <v>2.5</v>
      </c>
      <c r="R20" s="128">
        <v>0.5</v>
      </c>
      <c r="S20" s="128">
        <v>0.33</v>
      </c>
      <c r="T20" s="128">
        <v>0.33</v>
      </c>
    </row>
    <row r="21" spans="2:22" x14ac:dyDescent="0.35">
      <c r="B21" s="81"/>
      <c r="C21" s="81"/>
      <c r="D21" s="81"/>
      <c r="E21" s="81"/>
      <c r="F21" s="81"/>
      <c r="G21" s="81"/>
      <c r="H21" s="82"/>
      <c r="I21" s="82"/>
      <c r="J21" s="82"/>
      <c r="K21" s="83"/>
      <c r="L21" s="84" t="s">
        <v>101</v>
      </c>
      <c r="M21" s="82"/>
      <c r="N21" s="82"/>
      <c r="O21" s="82"/>
      <c r="P21" s="85"/>
      <c r="Q21" s="85"/>
      <c r="R21" s="81"/>
      <c r="S21" s="81"/>
      <c r="T21" s="81"/>
    </row>
    <row r="22" spans="2:22" x14ac:dyDescent="0.35">
      <c r="B22" s="81"/>
      <c r="C22" s="86"/>
      <c r="D22" s="143"/>
      <c r="E22" s="81"/>
      <c r="F22" s="87">
        <v>5000</v>
      </c>
      <c r="G22" s="81" t="s">
        <v>23</v>
      </c>
      <c r="H22" s="82"/>
      <c r="I22" s="82"/>
      <c r="J22" s="82"/>
      <c r="K22" s="88">
        <f>K24*K23</f>
        <v>9564.8015303682459</v>
      </c>
      <c r="L22" s="89" t="s">
        <v>24</v>
      </c>
      <c r="M22" s="82"/>
      <c r="N22" s="82"/>
      <c r="O22" s="90">
        <v>10</v>
      </c>
      <c r="P22" s="91" t="s">
        <v>25</v>
      </c>
      <c r="Q22" s="91"/>
      <c r="R22" s="82"/>
      <c r="S22" s="82"/>
      <c r="T22" s="82"/>
      <c r="U22" s="125"/>
      <c r="V22" s="126"/>
    </row>
    <row r="23" spans="2:22" x14ac:dyDescent="0.35">
      <c r="B23" s="81"/>
      <c r="C23" s="86"/>
      <c r="D23" s="143"/>
      <c r="E23" s="92"/>
      <c r="F23" s="93">
        <v>0.85</v>
      </c>
      <c r="G23" s="81" t="s">
        <v>103</v>
      </c>
      <c r="H23" s="82"/>
      <c r="I23" s="82"/>
      <c r="J23" s="82"/>
      <c r="K23" s="94">
        <f>F24</f>
        <v>0.75</v>
      </c>
      <c r="L23" s="89" t="s">
        <v>26</v>
      </c>
      <c r="M23" s="82"/>
      <c r="N23" s="95"/>
      <c r="O23" s="96">
        <f>IFERROR(ROUNDUP($O$22/$S$19,0),0)</f>
        <v>0</v>
      </c>
      <c r="P23" s="82" t="s">
        <v>27</v>
      </c>
      <c r="Q23" s="91"/>
      <c r="R23" s="82"/>
      <c r="S23" s="82"/>
      <c r="T23" s="82"/>
      <c r="U23" s="125"/>
      <c r="V23" s="126"/>
    </row>
    <row r="24" spans="2:22" x14ac:dyDescent="0.35">
      <c r="B24" s="81"/>
      <c r="C24" s="86"/>
      <c r="D24" s="143"/>
      <c r="E24" s="92"/>
      <c r="F24" s="97">
        <v>0.75</v>
      </c>
      <c r="G24" s="81" t="s">
        <v>28</v>
      </c>
      <c r="H24" s="82"/>
      <c r="I24" s="82"/>
      <c r="J24" s="82"/>
      <c r="K24" s="98">
        <f>F26</f>
        <v>12753.068707157661</v>
      </c>
      <c r="L24" s="91" t="s">
        <v>29</v>
      </c>
      <c r="M24" s="82"/>
      <c r="N24" s="82"/>
      <c r="O24" s="96">
        <f>IFERROR(ROUNDUP($O$23/$P$19,0),0)</f>
        <v>0</v>
      </c>
      <c r="P24" s="91" t="s">
        <v>30</v>
      </c>
      <c r="Q24" s="91"/>
      <c r="R24" s="82"/>
      <c r="S24" s="82"/>
      <c r="T24" s="91"/>
      <c r="U24" s="127"/>
      <c r="V24" s="126"/>
    </row>
    <row r="25" spans="2:22" x14ac:dyDescent="0.35">
      <c r="B25" s="81"/>
      <c r="C25" s="81"/>
      <c r="D25" s="143"/>
      <c r="E25" s="99"/>
      <c r="F25" s="100">
        <v>0.75</v>
      </c>
      <c r="G25" s="81" t="s">
        <v>31</v>
      </c>
      <c r="H25" s="82"/>
      <c r="I25" s="82"/>
      <c r="J25" s="82"/>
      <c r="K25" s="98">
        <f>IFERROR(J17/I17,0)</f>
        <v>0</v>
      </c>
      <c r="L25" s="91" t="s">
        <v>32</v>
      </c>
      <c r="M25" s="82"/>
      <c r="N25" s="82"/>
      <c r="O25" s="101">
        <f>IFERROR(ROUNDUP($O$24/$O$19,0),0)</f>
        <v>0</v>
      </c>
      <c r="P25" s="91" t="s">
        <v>33</v>
      </c>
      <c r="Q25" s="91"/>
      <c r="R25" s="82"/>
      <c r="S25" s="81"/>
      <c r="T25" s="91"/>
      <c r="U25" s="127"/>
      <c r="V25" s="126"/>
    </row>
    <row r="26" spans="2:22" x14ac:dyDescent="0.35">
      <c r="B26" s="81"/>
      <c r="C26" s="86"/>
      <c r="D26" s="143"/>
      <c r="E26" s="99"/>
      <c r="F26" s="102">
        <f>F22/F23/F24/F25/0.82</f>
        <v>12753.068707157661</v>
      </c>
      <c r="G26" s="81" t="s">
        <v>29</v>
      </c>
      <c r="H26" s="82"/>
      <c r="I26" s="82"/>
      <c r="J26" s="82"/>
      <c r="K26" s="96">
        <f>IFERROR(ROUNDUP(K24/K25,0),0)</f>
        <v>0</v>
      </c>
      <c r="L26" s="91" t="s">
        <v>34</v>
      </c>
      <c r="M26" s="82"/>
      <c r="N26" s="82"/>
      <c r="O26" s="103">
        <f>ROUNDUP(O25*12/52,0)</f>
        <v>0</v>
      </c>
      <c r="P26" s="91" t="s">
        <v>35</v>
      </c>
      <c r="Q26" s="91"/>
      <c r="R26" s="82"/>
      <c r="S26" s="82"/>
      <c r="T26" s="91"/>
      <c r="U26" s="127"/>
      <c r="V26" s="126"/>
    </row>
    <row r="27" spans="2:22" x14ac:dyDescent="0.35">
      <c r="B27" s="81"/>
      <c r="C27" s="104"/>
      <c r="D27" s="143"/>
      <c r="E27" s="105"/>
      <c r="F27" s="106">
        <v>1000</v>
      </c>
      <c r="G27" s="81" t="s">
        <v>36</v>
      </c>
      <c r="H27" s="82"/>
      <c r="I27" s="82"/>
      <c r="J27" s="82"/>
      <c r="K27" s="96">
        <f>IFERROR(ROUNDUP(C17/I17,0),0)</f>
        <v>0</v>
      </c>
      <c r="L27" s="91" t="s">
        <v>37</v>
      </c>
      <c r="M27" s="82"/>
      <c r="N27" s="82"/>
      <c r="O27" s="107">
        <v>2.0833333333333332E-2</v>
      </c>
      <c r="P27" s="91" t="s">
        <v>38</v>
      </c>
      <c r="Q27" s="91"/>
      <c r="R27" s="82"/>
      <c r="S27" s="81"/>
      <c r="T27" s="82"/>
    </row>
    <row r="28" spans="2:22" x14ac:dyDescent="0.35">
      <c r="B28" s="81"/>
      <c r="C28" s="86"/>
      <c r="D28" s="143"/>
      <c r="E28" s="99"/>
      <c r="F28" s="101">
        <f>ROUNDUP(F26/F27,0)</f>
        <v>13</v>
      </c>
      <c r="G28" s="81" t="s">
        <v>34</v>
      </c>
      <c r="H28" s="82"/>
      <c r="I28" s="82"/>
      <c r="J28" s="82"/>
      <c r="K28" s="96">
        <f>ROUNDUP(K26*K27,0)</f>
        <v>0</v>
      </c>
      <c r="L28" s="91" t="s">
        <v>39</v>
      </c>
      <c r="M28" s="82"/>
      <c r="N28" s="82"/>
      <c r="O28" s="108">
        <f>(O26/2)/24</f>
        <v>0</v>
      </c>
      <c r="P28" s="91" t="s">
        <v>40</v>
      </c>
      <c r="Q28" s="91"/>
      <c r="R28" s="82"/>
      <c r="S28" s="81"/>
      <c r="T28" s="82"/>
    </row>
    <row r="29" spans="2:22" x14ac:dyDescent="0.35">
      <c r="B29" s="81"/>
      <c r="C29" s="86"/>
      <c r="D29" s="143"/>
      <c r="E29" s="109"/>
      <c r="F29" s="110">
        <v>35</v>
      </c>
      <c r="G29" s="81" t="s">
        <v>37</v>
      </c>
      <c r="H29" s="82"/>
      <c r="I29" s="82"/>
      <c r="J29" s="111"/>
      <c r="K29" s="112">
        <f>ROUNDUP(K28*12/52,0)</f>
        <v>0</v>
      </c>
      <c r="L29" s="91" t="s">
        <v>41</v>
      </c>
      <c r="M29" s="82"/>
      <c r="N29" s="82"/>
      <c r="O29" s="96"/>
      <c r="P29" s="91"/>
      <c r="Q29" s="91"/>
      <c r="R29" s="82"/>
      <c r="S29" s="81"/>
      <c r="T29" s="82"/>
    </row>
    <row r="30" spans="2:22" x14ac:dyDescent="0.35">
      <c r="B30" s="81"/>
      <c r="C30" s="113"/>
      <c r="D30" s="143"/>
      <c r="E30" s="114"/>
      <c r="F30" s="101">
        <f>ROUNDUP(F28*F29,0)</f>
        <v>455</v>
      </c>
      <c r="G30" s="81" t="s">
        <v>39</v>
      </c>
      <c r="H30" s="82"/>
      <c r="I30" s="82"/>
      <c r="J30" s="82"/>
      <c r="K30" s="115">
        <v>30</v>
      </c>
      <c r="L30" s="91" t="s">
        <v>42</v>
      </c>
      <c r="M30" s="82"/>
      <c r="N30" s="82"/>
      <c r="O30" s="101"/>
      <c r="P30" s="81"/>
      <c r="Q30" s="81"/>
      <c r="R30" s="82"/>
      <c r="S30" s="81"/>
      <c r="T30" s="82"/>
    </row>
    <row r="31" spans="2:22" x14ac:dyDescent="0.35">
      <c r="B31" s="81"/>
      <c r="C31" s="86"/>
      <c r="D31" s="144"/>
      <c r="E31" s="116"/>
      <c r="F31" s="103">
        <f>ROUNDUP(F30*12/52,0)</f>
        <v>105</v>
      </c>
      <c r="G31" s="81" t="s">
        <v>41</v>
      </c>
      <c r="H31" s="82"/>
      <c r="I31" s="82"/>
      <c r="J31" s="82"/>
      <c r="K31" s="108">
        <f>(K29/K30)/24</f>
        <v>0</v>
      </c>
      <c r="L31" s="91" t="s">
        <v>43</v>
      </c>
      <c r="M31" s="82"/>
      <c r="N31" s="82"/>
      <c r="O31" s="117">
        <f>20/24</f>
        <v>0.83333333333333337</v>
      </c>
      <c r="P31" s="81" t="s">
        <v>44</v>
      </c>
      <c r="Q31" s="81"/>
      <c r="R31" s="82"/>
      <c r="S31" s="81"/>
      <c r="T31" s="82"/>
    </row>
    <row r="32" spans="2:22" x14ac:dyDescent="0.35">
      <c r="B32" s="81"/>
      <c r="C32" s="81"/>
      <c r="D32" s="143"/>
      <c r="E32" s="91"/>
      <c r="F32" s="110">
        <v>30</v>
      </c>
      <c r="G32" s="81" t="s">
        <v>42</v>
      </c>
      <c r="H32" s="81"/>
      <c r="I32" s="81"/>
      <c r="J32" s="81"/>
      <c r="K32" s="101">
        <f>IFERROR(ROUNDUP(C17/E17,0),0)</f>
        <v>0</v>
      </c>
      <c r="L32" s="91" t="s">
        <v>45</v>
      </c>
      <c r="M32" s="81"/>
      <c r="N32" s="81"/>
      <c r="O32" s="118">
        <f>ROUNDUP(O28/O31,0)</f>
        <v>0</v>
      </c>
      <c r="P32" s="81" t="s">
        <v>46</v>
      </c>
      <c r="Q32" s="81"/>
      <c r="R32" s="81"/>
      <c r="S32" s="81"/>
      <c r="T32" s="119"/>
    </row>
    <row r="33" spans="2:20" x14ac:dyDescent="0.35">
      <c r="B33" s="81"/>
      <c r="C33" s="81"/>
      <c r="D33" s="143"/>
      <c r="E33" s="116"/>
      <c r="F33" s="108">
        <f>(F31/F32)/24</f>
        <v>0.14583333333333334</v>
      </c>
      <c r="G33" s="81" t="s">
        <v>43</v>
      </c>
      <c r="H33" s="81"/>
      <c r="I33" s="81"/>
      <c r="J33" s="81"/>
      <c r="K33" s="103">
        <f>IFERROR(ROUNDUP(K29/K32,0),0)</f>
        <v>0</v>
      </c>
      <c r="L33" s="91" t="s">
        <v>47</v>
      </c>
      <c r="M33" s="81"/>
      <c r="N33" s="81"/>
      <c r="O33" s="81"/>
      <c r="P33" s="81"/>
      <c r="Q33" s="81"/>
      <c r="R33" s="81"/>
      <c r="S33" s="81"/>
      <c r="T33" s="119"/>
    </row>
    <row r="34" spans="2:20" x14ac:dyDescent="0.35">
      <c r="B34" s="81"/>
      <c r="C34" s="81"/>
      <c r="D34" s="143"/>
      <c r="E34" s="109"/>
      <c r="F34" s="110">
        <v>13</v>
      </c>
      <c r="G34" s="81" t="s">
        <v>45</v>
      </c>
      <c r="H34" s="81"/>
      <c r="I34" s="81"/>
      <c r="J34" s="81"/>
      <c r="K34" s="107">
        <f>2/24</f>
        <v>8.3333333333333329E-2</v>
      </c>
      <c r="L34" s="91" t="s">
        <v>48</v>
      </c>
      <c r="M34" s="81"/>
      <c r="N34" s="81"/>
      <c r="O34" s="81"/>
      <c r="P34" s="81"/>
      <c r="Q34" s="81"/>
      <c r="R34" s="81"/>
      <c r="S34" s="81"/>
      <c r="T34" s="82"/>
    </row>
    <row r="35" spans="2:20" x14ac:dyDescent="0.35">
      <c r="B35" s="81"/>
      <c r="C35" s="81"/>
      <c r="D35" s="143"/>
      <c r="E35" s="91"/>
      <c r="F35" s="103">
        <f>ROUNDUP(F31/F34,0)</f>
        <v>9</v>
      </c>
      <c r="G35" s="81" t="s">
        <v>47</v>
      </c>
      <c r="H35" s="81"/>
      <c r="I35" s="81"/>
      <c r="J35" s="81"/>
      <c r="K35" s="108">
        <f>(K33*K34)</f>
        <v>0</v>
      </c>
      <c r="L35" s="91" t="s">
        <v>49</v>
      </c>
      <c r="M35" s="81"/>
      <c r="N35" s="81"/>
      <c r="O35" s="81"/>
      <c r="P35" s="81"/>
      <c r="Q35" s="81"/>
      <c r="R35" s="81"/>
      <c r="S35" s="81"/>
      <c r="T35" s="81"/>
    </row>
    <row r="36" spans="2:20" x14ac:dyDescent="0.35">
      <c r="B36" s="81"/>
      <c r="C36" s="81"/>
      <c r="D36" s="143"/>
      <c r="E36" s="91"/>
      <c r="F36" s="120">
        <f>2/24</f>
        <v>8.3333333333333329E-2</v>
      </c>
      <c r="G36" s="81" t="s">
        <v>48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 x14ac:dyDescent="0.35">
      <c r="B37" s="81"/>
      <c r="C37" s="81"/>
      <c r="D37" s="143"/>
      <c r="E37" s="116"/>
      <c r="F37" s="108">
        <f>F36*F35</f>
        <v>0.75</v>
      </c>
      <c r="G37" s="81" t="s">
        <v>49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 x14ac:dyDescent="0.35">
      <c r="D38" s="145"/>
    </row>
    <row r="39" spans="2:20" x14ac:dyDescent="0.35">
      <c r="D39" s="145"/>
      <c r="K39" s="121"/>
    </row>
    <row r="40" spans="2:20" x14ac:dyDescent="0.35">
      <c r="D40" s="146"/>
    </row>
    <row r="41" spans="2:20" x14ac:dyDescent="0.35">
      <c r="D41" s="146"/>
    </row>
    <row r="42" spans="2:20" x14ac:dyDescent="0.35">
      <c r="D42" s="146"/>
    </row>
    <row r="43" spans="2:20" x14ac:dyDescent="0.35">
      <c r="D43" s="146"/>
    </row>
    <row r="44" spans="2:20" x14ac:dyDescent="0.35">
      <c r="D44" s="142"/>
    </row>
    <row r="45" spans="2:20" x14ac:dyDescent="0.35">
      <c r="D45" s="142"/>
    </row>
    <row r="46" spans="2:20" x14ac:dyDescent="0.35">
      <c r="D46" s="142"/>
    </row>
  </sheetData>
  <sheetProtection algorithmName="SHA-512" hashValue="T2YB1fovSIAHLxcFOzb0Tb5YSx2LvQtrz7Ee9VZ/FSrXejATA4DKtxZ7jsfjkdlEq/Fo993AnukQjusaVDLRxg==" saltValue="kJoJxkCiuV6gxdLUu+zc0w==" spinCount="100000" sheet="1" objects="1" scenarios="1" selectLockedCells="1"/>
  <mergeCells count="4">
    <mergeCell ref="B2:M2"/>
    <mergeCell ref="N2:T2"/>
    <mergeCell ref="B19:C19"/>
    <mergeCell ref="B20:C20"/>
  </mergeCells>
  <phoneticPr fontId="10" type="noConversion"/>
  <conditionalFormatting sqref="M20:N20">
    <cfRule type="colorScale" priority="72">
      <colorScale>
        <cfvo type="min"/>
        <cfvo type="max"/>
        <color rgb="FFFF0000"/>
        <color rgb="FF008000"/>
      </colorScale>
    </cfRule>
  </conditionalFormatting>
  <conditionalFormatting sqref="M20:N20">
    <cfRule type="expression" dxfId="48" priority="71">
      <formula>M17=0</formula>
    </cfRule>
  </conditionalFormatting>
  <conditionalFormatting sqref="G4:G16">
    <cfRule type="cellIs" dxfId="47" priority="54" operator="notEqual">
      <formula>I4+K4</formula>
    </cfRule>
  </conditionalFormatting>
  <conditionalFormatting sqref="E19:E20">
    <cfRule type="top10" dxfId="46" priority="49" bottom="1" rank="1"/>
    <cfRule type="top10" dxfId="45" priority="50" rank="1"/>
  </conditionalFormatting>
  <conditionalFormatting sqref="F19:F20">
    <cfRule type="top10" dxfId="44" priority="19" bottom="1" rank="1"/>
    <cfRule type="top10" dxfId="43" priority="20" rank="1"/>
  </conditionalFormatting>
  <conditionalFormatting sqref="G19:G20">
    <cfRule type="top10" dxfId="42" priority="17" bottom="1" rank="1"/>
    <cfRule type="top10" dxfId="41" priority="18" rank="1"/>
  </conditionalFormatting>
  <conditionalFormatting sqref="H19:H20">
    <cfRule type="top10" dxfId="40" priority="15" bottom="1" rank="1"/>
    <cfRule type="top10" dxfId="39" priority="16" rank="1"/>
  </conditionalFormatting>
  <conditionalFormatting sqref="K19:K20">
    <cfRule type="top10" dxfId="38" priority="13" bottom="1" rank="1"/>
    <cfRule type="top10" dxfId="37" priority="14" rank="1"/>
  </conditionalFormatting>
  <conditionalFormatting sqref="O19:O20">
    <cfRule type="top10" dxfId="36" priority="11" bottom="1" rank="1"/>
    <cfRule type="top10" dxfId="35" priority="12" rank="1"/>
  </conditionalFormatting>
  <conditionalFormatting sqref="P19:P20">
    <cfRule type="top10" dxfId="34" priority="9" bottom="1" rank="1"/>
    <cfRule type="top10" dxfId="33" priority="10" rank="1"/>
  </conditionalFormatting>
  <conditionalFormatting sqref="Q19:Q20">
    <cfRule type="top10" dxfId="32" priority="7" bottom="1" rank="1"/>
    <cfRule type="top10" dxfId="31" priority="8" rank="1"/>
  </conditionalFormatting>
  <conditionalFormatting sqref="R19:R20">
    <cfRule type="top10" dxfId="30" priority="5" bottom="1" rank="1"/>
    <cfRule type="top10" dxfId="29" priority="6" rank="1"/>
  </conditionalFormatting>
  <conditionalFormatting sqref="S19:S20">
    <cfRule type="top10" dxfId="28" priority="3" bottom="1" rank="1"/>
    <cfRule type="top10" dxfId="27" priority="4" rank="1"/>
  </conditionalFormatting>
  <conditionalFormatting sqref="T19:T20">
    <cfRule type="top10" dxfId="26" priority="1" bottom="1" rank="1"/>
    <cfRule type="top10" dxfId="25" priority="2" rank="1"/>
  </conditionalFormatting>
  <printOptions horizontalCentered="1" verticalCentered="1"/>
  <pageMargins left="0" right="0" top="0" bottom="0" header="0" footer="0"/>
  <pageSetup scale="46" orientation="landscape" horizontalDpi="300" verticalDpi="300"/>
  <extLst>
    <ext xmlns:mx="http://schemas.microsoft.com/office/mac/excel/2008/main" uri="{64002731-A6B0-56B0-2670-7721B7C09600}">
      <mx:PLV Mode="0" OnePage="0" WScale="65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IU37"/>
  <sheetViews>
    <sheetView showGridLines="0" zoomScale="75" zoomScaleNormal="50" workbookViewId="0">
      <selection activeCell="K14" sqref="K14"/>
    </sheetView>
  </sheetViews>
  <sheetFormatPr baseColWidth="10" defaultColWidth="12.6640625" defaultRowHeight="26" customHeight="1" x14ac:dyDescent="0.2"/>
  <cols>
    <col min="1" max="1" width="12.6640625" style="20"/>
    <col min="2" max="6" width="16.6640625" style="19" customWidth="1"/>
    <col min="7" max="7" width="16.83203125" style="19" customWidth="1"/>
    <col min="8" max="8" width="16.6640625" style="19" customWidth="1"/>
    <col min="9" max="9" width="16.83203125" style="19" customWidth="1"/>
    <col min="10" max="255" width="12.6640625" style="19" customWidth="1"/>
    <col min="256" max="16384" width="12.6640625" style="20"/>
  </cols>
  <sheetData>
    <row r="2" spans="2:9" ht="28" customHeight="1" x14ac:dyDescent="0.2">
      <c r="B2" s="63"/>
      <c r="C2" s="63" t="s">
        <v>76</v>
      </c>
      <c r="D2" s="63" t="s">
        <v>77</v>
      </c>
      <c r="E2" s="63" t="s">
        <v>78</v>
      </c>
      <c r="F2" s="63" t="s">
        <v>79</v>
      </c>
      <c r="G2" s="63" t="s">
        <v>80</v>
      </c>
      <c r="H2" s="63" t="s">
        <v>81</v>
      </c>
      <c r="I2" s="63" t="s">
        <v>82</v>
      </c>
    </row>
    <row r="3" spans="2:9" ht="28" customHeight="1" x14ac:dyDescent="0.2">
      <c r="B3" s="22">
        <v>41275.291666666664</v>
      </c>
      <c r="C3" s="201" t="s">
        <v>90</v>
      </c>
      <c r="D3" s="208" t="s">
        <v>88</v>
      </c>
      <c r="E3" s="208" t="s">
        <v>88</v>
      </c>
      <c r="F3" s="208" t="s">
        <v>88</v>
      </c>
      <c r="G3" s="206" t="s">
        <v>91</v>
      </c>
      <c r="H3" s="208" t="s">
        <v>88</v>
      </c>
      <c r="I3" s="206" t="s">
        <v>89</v>
      </c>
    </row>
    <row r="4" spans="2:9" ht="28" customHeight="1" x14ac:dyDescent="0.2">
      <c r="B4" s="22">
        <v>41275.3125</v>
      </c>
      <c r="C4" s="202"/>
      <c r="D4" s="209"/>
      <c r="E4" s="209"/>
      <c r="F4" s="209"/>
      <c r="G4" s="207"/>
      <c r="H4" s="210"/>
      <c r="I4" s="207"/>
    </row>
    <row r="5" spans="2:9" ht="28" customHeight="1" x14ac:dyDescent="0.2">
      <c r="B5" s="22">
        <v>41275.333333333336</v>
      </c>
      <c r="C5" s="203"/>
      <c r="D5" s="160" t="s">
        <v>107</v>
      </c>
      <c r="E5" s="160" t="s">
        <v>107</v>
      </c>
      <c r="F5" s="160" t="s">
        <v>107</v>
      </c>
      <c r="G5" s="207"/>
      <c r="H5" s="210"/>
      <c r="I5" s="207"/>
    </row>
    <row r="6" spans="2:9" ht="28" customHeight="1" x14ac:dyDescent="0.2">
      <c r="B6" s="22">
        <v>41275.354166666664</v>
      </c>
      <c r="C6" s="202"/>
      <c r="D6" s="161" t="s">
        <v>108</v>
      </c>
      <c r="E6" s="161" t="s">
        <v>108</v>
      </c>
      <c r="F6" s="161" t="s">
        <v>108</v>
      </c>
      <c r="G6" s="196"/>
      <c r="H6" s="209"/>
      <c r="I6" s="207"/>
    </row>
    <row r="7" spans="2:9" ht="28" customHeight="1" x14ac:dyDescent="0.2">
      <c r="B7" s="22">
        <v>41275.375</v>
      </c>
      <c r="C7" s="202"/>
      <c r="D7" s="160" t="s">
        <v>107</v>
      </c>
      <c r="E7" s="160" t="s">
        <v>107</v>
      </c>
      <c r="F7" s="160" t="s">
        <v>107</v>
      </c>
      <c r="G7" s="160" t="s">
        <v>107</v>
      </c>
      <c r="H7" s="160" t="s">
        <v>107</v>
      </c>
      <c r="I7" s="207"/>
    </row>
    <row r="8" spans="2:9" ht="28" customHeight="1" x14ac:dyDescent="0.2">
      <c r="B8" s="22">
        <v>41275.395833333336</v>
      </c>
      <c r="C8" s="202"/>
      <c r="D8" s="161" t="s">
        <v>108</v>
      </c>
      <c r="E8" s="161" t="s">
        <v>108</v>
      </c>
      <c r="F8" s="161" t="s">
        <v>108</v>
      </c>
      <c r="G8" s="161" t="s">
        <v>108</v>
      </c>
      <c r="H8" s="161" t="s">
        <v>108</v>
      </c>
      <c r="I8" s="207"/>
    </row>
    <row r="9" spans="2:9" ht="28" customHeight="1" x14ac:dyDescent="0.2">
      <c r="B9" s="22">
        <v>41275.416666666664</v>
      </c>
      <c r="C9" s="202"/>
      <c r="D9" s="160" t="s">
        <v>107</v>
      </c>
      <c r="E9" s="194" t="s">
        <v>106</v>
      </c>
      <c r="F9" s="160" t="s">
        <v>107</v>
      </c>
      <c r="G9" s="160" t="s">
        <v>107</v>
      </c>
      <c r="H9" s="206" t="s">
        <v>89</v>
      </c>
      <c r="I9" s="207"/>
    </row>
    <row r="10" spans="2:9" ht="28" customHeight="1" x14ac:dyDescent="0.2">
      <c r="B10" s="22">
        <v>41275.4375</v>
      </c>
      <c r="C10" s="202"/>
      <c r="D10" s="161" t="s">
        <v>108</v>
      </c>
      <c r="E10" s="207"/>
      <c r="F10" s="161" t="s">
        <v>108</v>
      </c>
      <c r="G10" s="161" t="s">
        <v>108</v>
      </c>
      <c r="H10" s="207"/>
      <c r="I10" s="207"/>
    </row>
    <row r="11" spans="2:9" ht="28" customHeight="1" x14ac:dyDescent="0.2">
      <c r="B11" s="22">
        <v>41275.458333333336</v>
      </c>
      <c r="C11" s="202"/>
      <c r="D11" s="160" t="s">
        <v>107</v>
      </c>
      <c r="E11" s="196"/>
      <c r="F11" s="160" t="s">
        <v>107</v>
      </c>
      <c r="G11" s="160" t="s">
        <v>107</v>
      </c>
      <c r="H11" s="207"/>
      <c r="I11" s="207"/>
    </row>
    <row r="12" spans="2:9" ht="28" customHeight="1" x14ac:dyDescent="0.2">
      <c r="B12" s="22">
        <v>41275.479166666664</v>
      </c>
      <c r="C12" s="202"/>
      <c r="D12" s="161" t="s">
        <v>108</v>
      </c>
      <c r="E12" s="161" t="s">
        <v>108</v>
      </c>
      <c r="F12" s="161" t="s">
        <v>108</v>
      </c>
      <c r="G12" s="161" t="s">
        <v>108</v>
      </c>
      <c r="H12" s="207"/>
      <c r="I12" s="207"/>
    </row>
    <row r="13" spans="2:9" ht="28" customHeight="1" x14ac:dyDescent="0.2">
      <c r="B13" s="22">
        <v>41275.5</v>
      </c>
      <c r="C13" s="202"/>
      <c r="D13" s="160" t="s">
        <v>107</v>
      </c>
      <c r="E13" s="160" t="s">
        <v>107</v>
      </c>
      <c r="F13" s="160" t="s">
        <v>107</v>
      </c>
      <c r="G13" s="160" t="s">
        <v>107</v>
      </c>
      <c r="H13" s="207"/>
      <c r="I13" s="207"/>
    </row>
    <row r="14" spans="2:9" ht="28" customHeight="1" x14ac:dyDescent="0.2">
      <c r="B14" s="22">
        <v>41275.520833333336</v>
      </c>
      <c r="C14" s="204"/>
      <c r="D14" s="161" t="s">
        <v>108</v>
      </c>
      <c r="E14" s="161" t="s">
        <v>108</v>
      </c>
      <c r="F14" s="161" t="s">
        <v>108</v>
      </c>
      <c r="G14" s="161" t="s">
        <v>108</v>
      </c>
      <c r="H14" s="207"/>
      <c r="I14" s="207"/>
    </row>
    <row r="15" spans="2:9" ht="28" customHeight="1" x14ac:dyDescent="0.2">
      <c r="B15" s="22">
        <v>41275.541666666664</v>
      </c>
      <c r="C15" s="204"/>
      <c r="D15" s="160" t="s">
        <v>107</v>
      </c>
      <c r="E15" s="160" t="s">
        <v>107</v>
      </c>
      <c r="F15" s="160" t="s">
        <v>107</v>
      </c>
      <c r="G15" s="201" t="s">
        <v>90</v>
      </c>
      <c r="H15" s="207"/>
      <c r="I15" s="207"/>
    </row>
    <row r="16" spans="2:9" ht="28" customHeight="1" x14ac:dyDescent="0.2">
      <c r="B16" s="22">
        <v>41275.5625</v>
      </c>
      <c r="C16" s="204"/>
      <c r="D16" s="161" t="s">
        <v>108</v>
      </c>
      <c r="E16" s="161" t="s">
        <v>108</v>
      </c>
      <c r="F16" s="161" t="s">
        <v>108</v>
      </c>
      <c r="G16" s="204"/>
      <c r="H16" s="207"/>
      <c r="I16" s="207"/>
    </row>
    <row r="17" spans="2:9" ht="28" customHeight="1" x14ac:dyDescent="0.2">
      <c r="B17" s="22">
        <v>41275.583333333336</v>
      </c>
      <c r="C17" s="204"/>
      <c r="D17" s="160" t="s">
        <v>107</v>
      </c>
      <c r="E17" s="160" t="s">
        <v>107</v>
      </c>
      <c r="F17" s="160" t="s">
        <v>107</v>
      </c>
      <c r="G17" s="204"/>
      <c r="H17" s="207"/>
      <c r="I17" s="207"/>
    </row>
    <row r="18" spans="2:9" ht="28" customHeight="1" x14ac:dyDescent="0.2">
      <c r="B18" s="22">
        <v>41275.604166666664</v>
      </c>
      <c r="C18" s="204"/>
      <c r="D18" s="161" t="s">
        <v>108</v>
      </c>
      <c r="E18" s="161" t="s">
        <v>108</v>
      </c>
      <c r="F18" s="161" t="s">
        <v>108</v>
      </c>
      <c r="G18" s="204"/>
      <c r="H18" s="207"/>
      <c r="I18" s="207"/>
    </row>
    <row r="19" spans="2:9" ht="28" customHeight="1" x14ac:dyDescent="0.2">
      <c r="B19" s="22">
        <v>41275.625</v>
      </c>
      <c r="C19" s="204"/>
      <c r="D19" s="160" t="s">
        <v>107</v>
      </c>
      <c r="E19" s="160" t="s">
        <v>107</v>
      </c>
      <c r="F19" s="160" t="s">
        <v>107</v>
      </c>
      <c r="G19" s="204"/>
      <c r="H19" s="207"/>
      <c r="I19" s="207"/>
    </row>
    <row r="20" spans="2:9" ht="28" customHeight="1" x14ac:dyDescent="0.2">
      <c r="B20" s="22">
        <v>41275.645833333336</v>
      </c>
      <c r="C20" s="204"/>
      <c r="D20" s="161" t="s">
        <v>108</v>
      </c>
      <c r="E20" s="161" t="s">
        <v>108</v>
      </c>
      <c r="F20" s="161" t="s">
        <v>108</v>
      </c>
      <c r="G20" s="204"/>
      <c r="H20" s="207"/>
      <c r="I20" s="207"/>
    </row>
    <row r="21" spans="2:9" ht="28" customHeight="1" x14ac:dyDescent="0.2">
      <c r="B21" s="22">
        <v>41275.666666666664</v>
      </c>
      <c r="C21" s="204"/>
      <c r="D21" s="160" t="s">
        <v>107</v>
      </c>
      <c r="E21" s="160" t="s">
        <v>107</v>
      </c>
      <c r="F21" s="160" t="s">
        <v>107</v>
      </c>
      <c r="G21" s="210"/>
      <c r="H21" s="207"/>
      <c r="I21" s="207"/>
    </row>
    <row r="22" spans="2:9" ht="28" customHeight="1" x14ac:dyDescent="0.2">
      <c r="B22" s="22">
        <v>41275.6875</v>
      </c>
      <c r="C22" s="204"/>
      <c r="D22" s="161" t="s">
        <v>108</v>
      </c>
      <c r="E22" s="161" t="s">
        <v>108</v>
      </c>
      <c r="F22" s="161" t="s">
        <v>108</v>
      </c>
      <c r="G22" s="210"/>
      <c r="H22" s="207"/>
      <c r="I22" s="207"/>
    </row>
    <row r="23" spans="2:9" ht="28" customHeight="1" x14ac:dyDescent="0.2">
      <c r="B23" s="22">
        <v>41275.708333333336</v>
      </c>
      <c r="C23" s="204"/>
      <c r="D23" s="160" t="s">
        <v>107</v>
      </c>
      <c r="E23" s="160" t="s">
        <v>107</v>
      </c>
      <c r="F23" s="160" t="s">
        <v>107</v>
      </c>
      <c r="G23" s="210"/>
      <c r="H23" s="207"/>
      <c r="I23" s="207"/>
    </row>
    <row r="24" spans="2:9" ht="28" customHeight="1" x14ac:dyDescent="0.2">
      <c r="B24" s="22">
        <v>41275.729166666664</v>
      </c>
      <c r="C24" s="204"/>
      <c r="D24" s="161" t="s">
        <v>108</v>
      </c>
      <c r="E24" s="161" t="s">
        <v>108</v>
      </c>
      <c r="F24" s="161" t="s">
        <v>108</v>
      </c>
      <c r="G24" s="209"/>
      <c r="H24" s="207"/>
      <c r="I24" s="207"/>
    </row>
    <row r="25" spans="2:9" ht="28" customHeight="1" x14ac:dyDescent="0.2">
      <c r="B25" s="22">
        <v>41275.75</v>
      </c>
      <c r="C25" s="204"/>
      <c r="D25" s="201" t="s">
        <v>90</v>
      </c>
      <c r="E25" s="201" t="s">
        <v>90</v>
      </c>
      <c r="F25" s="201" t="s">
        <v>90</v>
      </c>
      <c r="G25" s="206" t="s">
        <v>91</v>
      </c>
      <c r="H25" s="207"/>
      <c r="I25" s="207"/>
    </row>
    <row r="26" spans="2:9" ht="28" customHeight="1" x14ac:dyDescent="0.2">
      <c r="B26" s="22">
        <v>41275.770833333336</v>
      </c>
      <c r="C26" s="204"/>
      <c r="D26" s="204"/>
      <c r="E26" s="204"/>
      <c r="F26" s="204"/>
      <c r="G26" s="207"/>
      <c r="H26" s="207"/>
      <c r="I26" s="207"/>
    </row>
    <row r="27" spans="2:9" ht="28" customHeight="1" x14ac:dyDescent="0.2">
      <c r="B27" s="22">
        <v>41275.791666666664</v>
      </c>
      <c r="C27" s="204"/>
      <c r="D27" s="204"/>
      <c r="E27" s="204"/>
      <c r="F27" s="204"/>
      <c r="G27" s="207"/>
      <c r="H27" s="207"/>
      <c r="I27" s="207"/>
    </row>
    <row r="28" spans="2:9" ht="28" customHeight="1" x14ac:dyDescent="0.2">
      <c r="B28" s="22">
        <v>41275.8125</v>
      </c>
      <c r="C28" s="204"/>
      <c r="D28" s="204"/>
      <c r="E28" s="204"/>
      <c r="F28" s="204"/>
      <c r="G28" s="207"/>
      <c r="H28" s="207"/>
      <c r="I28" s="207"/>
    </row>
    <row r="29" spans="2:9" ht="28" customHeight="1" x14ac:dyDescent="0.2">
      <c r="B29" s="22">
        <v>41275.833333333336</v>
      </c>
      <c r="C29" s="204"/>
      <c r="D29" s="204"/>
      <c r="E29" s="204"/>
      <c r="F29" s="204"/>
      <c r="G29" s="207"/>
      <c r="H29" s="207"/>
      <c r="I29" s="207"/>
    </row>
    <row r="30" spans="2:9" ht="28" customHeight="1" x14ac:dyDescent="0.2">
      <c r="B30" s="22">
        <v>41275.854166666664</v>
      </c>
      <c r="C30" s="204"/>
      <c r="D30" s="205"/>
      <c r="E30" s="205"/>
      <c r="F30" s="205"/>
      <c r="G30" s="196"/>
      <c r="H30" s="196"/>
      <c r="I30" s="196"/>
    </row>
    <row r="31" spans="2:9" ht="28" customHeight="1" x14ac:dyDescent="0.2">
      <c r="B31" s="22">
        <v>41275.875</v>
      </c>
      <c r="C31" s="204"/>
      <c r="D31" s="208" t="s">
        <v>88</v>
      </c>
      <c r="E31" s="208" t="s">
        <v>88</v>
      </c>
      <c r="F31" s="208" t="s">
        <v>88</v>
      </c>
      <c r="G31" s="208" t="s">
        <v>88</v>
      </c>
      <c r="H31" s="208" t="s">
        <v>88</v>
      </c>
      <c r="I31" s="208" t="s">
        <v>88</v>
      </c>
    </row>
    <row r="32" spans="2:9" ht="28" customHeight="1" x14ac:dyDescent="0.2">
      <c r="B32" s="22">
        <v>41275.895833333336</v>
      </c>
      <c r="C32" s="204"/>
      <c r="D32" s="207"/>
      <c r="E32" s="207"/>
      <c r="F32" s="207"/>
      <c r="G32" s="207"/>
      <c r="H32" s="207"/>
      <c r="I32" s="207"/>
    </row>
    <row r="33" spans="2:9" ht="28" customHeight="1" x14ac:dyDescent="0.2">
      <c r="B33" s="22">
        <v>41275.916666666664</v>
      </c>
      <c r="C33" s="204"/>
      <c r="D33" s="207"/>
      <c r="E33" s="207"/>
      <c r="F33" s="207"/>
      <c r="G33" s="207"/>
      <c r="H33" s="207"/>
      <c r="I33" s="207"/>
    </row>
    <row r="34" spans="2:9" ht="28" customHeight="1" x14ac:dyDescent="0.2">
      <c r="B34" s="22">
        <v>41275.9375</v>
      </c>
      <c r="C34" s="204"/>
      <c r="D34" s="207"/>
      <c r="E34" s="207"/>
      <c r="F34" s="207"/>
      <c r="G34" s="207"/>
      <c r="H34" s="207"/>
      <c r="I34" s="207"/>
    </row>
    <row r="35" spans="2:9" ht="28" customHeight="1" x14ac:dyDescent="0.2">
      <c r="B35" s="22">
        <v>41275.958333333336</v>
      </c>
      <c r="C35" s="205"/>
      <c r="D35" s="196"/>
      <c r="E35" s="196"/>
      <c r="F35" s="196"/>
      <c r="G35" s="196"/>
      <c r="H35" s="196"/>
      <c r="I35" s="196"/>
    </row>
    <row r="36" spans="2:9" ht="28" customHeight="1" x14ac:dyDescent="0.2">
      <c r="B36" s="23"/>
      <c r="C36" s="21"/>
      <c r="D36" s="21"/>
      <c r="E36" s="21"/>
      <c r="F36" s="21"/>
      <c r="G36" s="21"/>
      <c r="H36" s="21"/>
      <c r="I36" s="21"/>
    </row>
    <row r="37" spans="2:9" ht="28" customHeight="1" x14ac:dyDescent="0.2">
      <c r="B37" s="23"/>
      <c r="C37" s="21"/>
      <c r="D37" s="64" t="s">
        <v>86</v>
      </c>
      <c r="E37" s="65" t="s">
        <v>87</v>
      </c>
      <c r="F37" s="66" t="s">
        <v>1</v>
      </c>
      <c r="G37" s="24" t="s">
        <v>88</v>
      </c>
      <c r="H37" s="21"/>
      <c r="I37" s="21"/>
    </row>
  </sheetData>
  <mergeCells count="20">
    <mergeCell ref="I31:I35"/>
    <mergeCell ref="I3:I30"/>
    <mergeCell ref="H3:H6"/>
    <mergeCell ref="G25:G30"/>
    <mergeCell ref="H31:H35"/>
    <mergeCell ref="D3:D4"/>
    <mergeCell ref="E3:E4"/>
    <mergeCell ref="D25:D30"/>
    <mergeCell ref="D31:D35"/>
    <mergeCell ref="F31:F35"/>
    <mergeCell ref="F3:F4"/>
    <mergeCell ref="G15:G24"/>
    <mergeCell ref="H9:H30"/>
    <mergeCell ref="C3:C35"/>
    <mergeCell ref="G3:G6"/>
    <mergeCell ref="E25:E30"/>
    <mergeCell ref="F25:F30"/>
    <mergeCell ref="E9:E11"/>
    <mergeCell ref="E31:E35"/>
    <mergeCell ref="G31:G35"/>
  </mergeCells>
  <phoneticPr fontId="10" type="noConversion"/>
  <pageMargins left="0" right="0" top="0" bottom="0" header="0" footer="0"/>
  <pageSetup scale="73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zoomScale="200" zoomScaleNormal="200" zoomScalePageLayoutView="200" workbookViewId="0">
      <selection activeCell="A38" sqref="A38:G41"/>
    </sheetView>
  </sheetViews>
  <sheetFormatPr baseColWidth="10" defaultColWidth="8.83203125" defaultRowHeight="13" x14ac:dyDescent="0.15"/>
  <cols>
    <col min="1" max="1" width="14.83203125" style="44" bestFit="1" customWidth="1"/>
    <col min="2" max="16384" width="8.83203125" style="44"/>
  </cols>
  <sheetData>
    <row r="1" spans="1:7" x14ac:dyDescent="0.15">
      <c r="A1" s="46" t="s">
        <v>69</v>
      </c>
    </row>
    <row r="2" spans="1:7" x14ac:dyDescent="0.15">
      <c r="A2" s="46"/>
    </row>
    <row r="3" spans="1:7" x14ac:dyDescent="0.15">
      <c r="A3" s="46" t="s">
        <v>57</v>
      </c>
    </row>
    <row r="4" spans="1:7" x14ac:dyDescent="0.15">
      <c r="A4" s="46" t="s">
        <v>92</v>
      </c>
    </row>
    <row r="5" spans="1:7" x14ac:dyDescent="0.15">
      <c r="A5" s="46" t="s">
        <v>59</v>
      </c>
      <c r="G5" s="46"/>
    </row>
    <row r="6" spans="1:7" x14ac:dyDescent="0.15">
      <c r="A6" s="46" t="s">
        <v>60</v>
      </c>
      <c r="G6" s="46"/>
    </row>
    <row r="7" spans="1:7" x14ac:dyDescent="0.15">
      <c r="A7" s="46" t="s">
        <v>62</v>
      </c>
      <c r="G7" s="46"/>
    </row>
    <row r="8" spans="1:7" x14ac:dyDescent="0.15">
      <c r="A8" s="46" t="s">
        <v>95</v>
      </c>
      <c r="G8" s="46"/>
    </row>
    <row r="9" spans="1:7" x14ac:dyDescent="0.15">
      <c r="A9" s="46" t="s">
        <v>96</v>
      </c>
      <c r="G9" s="46"/>
    </row>
    <row r="10" spans="1:7" x14ac:dyDescent="0.15">
      <c r="A10" s="46" t="s">
        <v>64</v>
      </c>
      <c r="G10" s="46"/>
    </row>
    <row r="11" spans="1:7" x14ac:dyDescent="0.15">
      <c r="A11" s="46" t="s">
        <v>93</v>
      </c>
      <c r="G11" s="46"/>
    </row>
    <row r="12" spans="1:7" x14ac:dyDescent="0.15">
      <c r="A12" s="46" t="s">
        <v>65</v>
      </c>
      <c r="G12" s="46"/>
    </row>
    <row r="13" spans="1:7" x14ac:dyDescent="0.15">
      <c r="A13" s="46" t="s">
        <v>70</v>
      </c>
      <c r="G13" s="46"/>
    </row>
    <row r="14" spans="1:7" x14ac:dyDescent="0.15">
      <c r="A14" s="46" t="s">
        <v>66</v>
      </c>
      <c r="G14" s="46"/>
    </row>
    <row r="15" spans="1:7" x14ac:dyDescent="0.15">
      <c r="A15" s="46" t="s">
        <v>67</v>
      </c>
      <c r="G15" s="46"/>
    </row>
    <row r="16" spans="1:7" x14ac:dyDescent="0.15">
      <c r="A16" s="46" t="s">
        <v>94</v>
      </c>
      <c r="G16" s="46"/>
    </row>
    <row r="17" spans="1:7" x14ac:dyDescent="0.15">
      <c r="A17" s="46" t="s">
        <v>97</v>
      </c>
      <c r="G17" s="46"/>
    </row>
    <row r="18" spans="1:7" x14ac:dyDescent="0.15">
      <c r="A18" s="43"/>
      <c r="D18" s="45" t="s">
        <v>71</v>
      </c>
      <c r="G18" s="46"/>
    </row>
    <row r="19" spans="1:7" x14ac:dyDescent="0.15">
      <c r="G19" s="46"/>
    </row>
    <row r="20" spans="1:7" x14ac:dyDescent="0.15">
      <c r="A20" s="46" t="s">
        <v>55</v>
      </c>
    </row>
    <row r="22" spans="1:7" x14ac:dyDescent="0.15">
      <c r="A22" s="45" t="s">
        <v>58</v>
      </c>
    </row>
    <row r="23" spans="1:7" x14ac:dyDescent="0.15">
      <c r="A23" s="45" t="s">
        <v>100</v>
      </c>
    </row>
    <row r="24" spans="1:7" x14ac:dyDescent="0.15">
      <c r="A24" s="45" t="s">
        <v>99</v>
      </c>
    </row>
    <row r="25" spans="1:7" x14ac:dyDescent="0.15">
      <c r="A25" s="45" t="s">
        <v>61</v>
      </c>
    </row>
    <row r="26" spans="1:7" x14ac:dyDescent="0.15">
      <c r="A26" s="45" t="s">
        <v>98</v>
      </c>
    </row>
    <row r="27" spans="1:7" x14ac:dyDescent="0.15">
      <c r="A27" s="45" t="s">
        <v>63</v>
      </c>
    </row>
    <row r="30" spans="1:7" x14ac:dyDescent="0.15">
      <c r="A30" s="44" t="s">
        <v>54</v>
      </c>
      <c r="B30" s="44" t="s">
        <v>72</v>
      </c>
    </row>
    <row r="32" spans="1:7" x14ac:dyDescent="0.15">
      <c r="A32" s="44" t="s">
        <v>56</v>
      </c>
      <c r="B32" s="44">
        <v>12</v>
      </c>
    </row>
    <row r="33" spans="1:7" x14ac:dyDescent="0.15">
      <c r="A33" s="44" t="s">
        <v>73</v>
      </c>
      <c r="B33" s="44">
        <v>4</v>
      </c>
    </row>
    <row r="34" spans="1:7" x14ac:dyDescent="0.15">
      <c r="A34" s="44" t="s">
        <v>68</v>
      </c>
      <c r="B34" s="44">
        <v>2</v>
      </c>
    </row>
    <row r="35" spans="1:7" x14ac:dyDescent="0.15">
      <c r="A35" s="44" t="s">
        <v>74</v>
      </c>
      <c r="B35" s="44">
        <v>1</v>
      </c>
    </row>
    <row r="36" spans="1:7" x14ac:dyDescent="0.15">
      <c r="A36" s="45" t="s">
        <v>75</v>
      </c>
      <c r="B36" s="44">
        <v>0.05</v>
      </c>
    </row>
    <row r="38" spans="1:7" x14ac:dyDescent="0.15">
      <c r="A38" s="186" t="s">
        <v>102</v>
      </c>
      <c r="B38" s="187"/>
      <c r="C38" s="187"/>
      <c r="D38" s="187"/>
      <c r="E38" s="187"/>
      <c r="F38" s="187"/>
      <c r="G38" s="187"/>
    </row>
    <row r="39" spans="1:7" x14ac:dyDescent="0.15">
      <c r="A39" s="188"/>
      <c r="B39" s="188"/>
      <c r="C39" s="188"/>
      <c r="D39" s="188"/>
      <c r="E39" s="188"/>
      <c r="F39" s="188"/>
      <c r="G39" s="188"/>
    </row>
    <row r="40" spans="1:7" x14ac:dyDescent="0.15">
      <c r="A40" s="188"/>
      <c r="B40" s="188"/>
      <c r="C40" s="188"/>
      <c r="D40" s="188"/>
      <c r="E40" s="188"/>
      <c r="F40" s="188"/>
      <c r="G40" s="188"/>
    </row>
    <row r="41" spans="1:7" x14ac:dyDescent="0.15">
      <c r="A41" s="188"/>
      <c r="B41" s="188"/>
      <c r="C41" s="188"/>
      <c r="D41" s="188"/>
      <c r="E41" s="188"/>
      <c r="F41" s="188"/>
      <c r="G41" s="188"/>
    </row>
  </sheetData>
  <sheetProtection algorithmName="SHA-512" hashValue="PUiJZOnE2GuweUQiDelLi7kinfWl+5Drhi66Ci1rvQl9zAmkPMm4+HvWuSklx6QHp04s3eADynOjFCXovwD5Zg==" saltValue="CfAwmdyt180G77l49+C8TA==" spinCount="100000" sheet="1" objects="1" scenarios="1" selectLockedCells="1"/>
  <mergeCells count="1">
    <mergeCell ref="A38:G4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4"/>
  <sheetViews>
    <sheetView zoomScaleNormal="100" zoomScalePageLayoutView="150" workbookViewId="0">
      <selection activeCell="D22" sqref="D22"/>
    </sheetView>
  </sheetViews>
  <sheetFormatPr baseColWidth="10" defaultColWidth="15.1640625" defaultRowHeight="26" x14ac:dyDescent="0.35"/>
  <cols>
    <col min="1" max="1" width="0.83203125" style="67" customWidth="1"/>
    <col min="2" max="9" width="21.5" style="67" customWidth="1"/>
    <col min="10" max="10" width="16.1640625" style="67" customWidth="1"/>
    <col min="11" max="11" width="13.5" style="67" customWidth="1"/>
    <col min="12" max="13" width="16.1640625" style="67" customWidth="1"/>
    <col min="14" max="20" width="13.5" style="67" customWidth="1"/>
    <col min="21" max="16384" width="15.1640625" style="67"/>
  </cols>
  <sheetData>
    <row r="1" spans="2:9" ht="6" customHeight="1" x14ac:dyDescent="0.35"/>
    <row r="2" spans="2:9" x14ac:dyDescent="0.35">
      <c r="B2" s="180" t="s">
        <v>50</v>
      </c>
      <c r="C2" s="181"/>
      <c r="D2" s="181"/>
      <c r="E2" s="181"/>
      <c r="F2" s="181"/>
      <c r="G2" s="181"/>
      <c r="H2" s="181"/>
      <c r="I2" s="189"/>
    </row>
    <row r="3" spans="2:9" s="122" customFormat="1" x14ac:dyDescent="0.35">
      <c r="B3" s="135" t="s">
        <v>2</v>
      </c>
      <c r="C3" s="135" t="s">
        <v>14</v>
      </c>
      <c r="D3" s="135" t="s">
        <v>6</v>
      </c>
      <c r="E3" s="135" t="s">
        <v>15</v>
      </c>
      <c r="F3" s="135" t="s">
        <v>8</v>
      </c>
      <c r="G3" s="135" t="s">
        <v>16</v>
      </c>
      <c r="H3" s="135" t="s">
        <v>17</v>
      </c>
      <c r="I3" s="135" t="s">
        <v>104</v>
      </c>
    </row>
    <row r="4" spans="2:9" s="125" customFormat="1" x14ac:dyDescent="0.35">
      <c r="B4" s="151" t="str">
        <f>IF('13-Week Summary'!B4=0,"",'13-Week Summary'!B4)</f>
        <v/>
      </c>
      <c r="C4" s="152"/>
      <c r="D4" s="152"/>
      <c r="E4" s="152"/>
      <c r="F4" s="152"/>
      <c r="G4" s="152"/>
      <c r="H4" s="152"/>
      <c r="I4" s="154"/>
    </row>
    <row r="5" spans="2:9" s="125" customFormat="1" x14ac:dyDescent="0.35">
      <c r="B5" s="151" t="str">
        <f>IF('13-Week Summary'!B5=0,"",'13-Week Summary'!B5)</f>
        <v/>
      </c>
      <c r="C5" s="69"/>
      <c r="D5" s="69"/>
      <c r="E5" s="69"/>
      <c r="F5" s="69"/>
      <c r="G5" s="69"/>
      <c r="H5" s="69"/>
      <c r="I5" s="155"/>
    </row>
    <row r="6" spans="2:9" s="125" customFormat="1" x14ac:dyDescent="0.35">
      <c r="B6" s="151" t="str">
        <f>IF('13-Week Summary'!B6=0,"",'13-Week Summary'!B6)</f>
        <v/>
      </c>
      <c r="C6" s="69"/>
      <c r="D6" s="69"/>
      <c r="E6" s="69"/>
      <c r="F6" s="69"/>
      <c r="G6" s="69"/>
      <c r="H6" s="69"/>
      <c r="I6" s="155"/>
    </row>
    <row r="7" spans="2:9" s="125" customFormat="1" x14ac:dyDescent="0.35">
      <c r="B7" s="151" t="str">
        <f>IF('13-Week Summary'!B7=0,"",'13-Week Summary'!B7)</f>
        <v/>
      </c>
      <c r="C7" s="69"/>
      <c r="D7" s="69"/>
      <c r="E7" s="69"/>
      <c r="F7" s="69"/>
      <c r="G7" s="69"/>
      <c r="H7" s="69"/>
      <c r="I7" s="156"/>
    </row>
    <row r="8" spans="2:9" s="125" customFormat="1" x14ac:dyDescent="0.35">
      <c r="B8" s="151" t="str">
        <f>IF('13-Week Summary'!B8=0,"",'13-Week Summary'!B8)</f>
        <v/>
      </c>
      <c r="C8" s="69"/>
      <c r="D8" s="69"/>
      <c r="E8" s="69"/>
      <c r="F8" s="69"/>
      <c r="G8" s="69"/>
      <c r="H8" s="69"/>
      <c r="I8" s="156"/>
    </row>
    <row r="9" spans="2:9" s="125" customFormat="1" x14ac:dyDescent="0.35">
      <c r="B9" s="151" t="str">
        <f>IF('13-Week Summary'!B9=0,"",'13-Week Summary'!B9)</f>
        <v/>
      </c>
      <c r="C9" s="69"/>
      <c r="D9" s="69"/>
      <c r="E9" s="69"/>
      <c r="F9" s="69"/>
      <c r="G9" s="69"/>
      <c r="H9" s="69"/>
      <c r="I9" s="156"/>
    </row>
    <row r="10" spans="2:9" s="125" customFormat="1" x14ac:dyDescent="0.35">
      <c r="B10" s="151" t="str">
        <f>IF('13-Week Summary'!B10=0,"",'13-Week Summary'!B10)</f>
        <v/>
      </c>
      <c r="C10" s="69"/>
      <c r="D10" s="69"/>
      <c r="E10" s="69"/>
      <c r="F10" s="69"/>
      <c r="G10" s="69"/>
      <c r="H10" s="69"/>
      <c r="I10" s="156"/>
    </row>
    <row r="11" spans="2:9" s="125" customFormat="1" x14ac:dyDescent="0.35">
      <c r="B11" s="151" t="str">
        <f>IF('13-Week Summary'!B11=0,"",'13-Week Summary'!B11)</f>
        <v/>
      </c>
      <c r="C11" s="69"/>
      <c r="D11" s="69"/>
      <c r="E11" s="69"/>
      <c r="F11" s="69"/>
      <c r="G11" s="69"/>
      <c r="H11" s="69"/>
      <c r="I11" s="156"/>
    </row>
    <row r="12" spans="2:9" s="125" customFormat="1" x14ac:dyDescent="0.35">
      <c r="B12" s="151" t="str">
        <f>IF('13-Week Summary'!B12=0,"",'13-Week Summary'!B12)</f>
        <v/>
      </c>
      <c r="C12" s="69"/>
      <c r="D12" s="69"/>
      <c r="E12" s="69"/>
      <c r="F12" s="69"/>
      <c r="G12" s="69"/>
      <c r="H12" s="69"/>
      <c r="I12" s="156"/>
    </row>
    <row r="13" spans="2:9" s="125" customFormat="1" x14ac:dyDescent="0.35">
      <c r="B13" s="151" t="str">
        <f>IF('13-Week Summary'!B13=0,"",'13-Week Summary'!B13)</f>
        <v/>
      </c>
      <c r="C13" s="69"/>
      <c r="D13" s="69"/>
      <c r="E13" s="69"/>
      <c r="F13" s="69"/>
      <c r="G13" s="69"/>
      <c r="H13" s="69"/>
      <c r="I13" s="156"/>
    </row>
    <row r="14" spans="2:9" s="125" customFormat="1" x14ac:dyDescent="0.35">
      <c r="B14" s="151" t="str">
        <f>IF('13-Week Summary'!B14=0,"",'13-Week Summary'!B14)</f>
        <v/>
      </c>
      <c r="C14" s="69"/>
      <c r="D14" s="69"/>
      <c r="E14" s="69"/>
      <c r="F14" s="69"/>
      <c r="G14" s="69"/>
      <c r="H14" s="69"/>
      <c r="I14" s="156"/>
    </row>
    <row r="15" spans="2:9" s="125" customFormat="1" x14ac:dyDescent="0.35">
      <c r="B15" s="151" t="str">
        <f>IF('13-Week Summary'!B15=0,"",'13-Week Summary'!B15)</f>
        <v/>
      </c>
      <c r="C15" s="69"/>
      <c r="D15" s="69"/>
      <c r="E15" s="69"/>
      <c r="F15" s="69"/>
      <c r="G15" s="69"/>
      <c r="H15" s="69"/>
      <c r="I15" s="156"/>
    </row>
    <row r="16" spans="2:9" s="125" customFormat="1" x14ac:dyDescent="0.35">
      <c r="B16" s="151" t="str">
        <f>IF('13-Week Summary'!B16=0,"",'13-Week Summary'!B16)</f>
        <v/>
      </c>
      <c r="C16" s="69"/>
      <c r="D16" s="69"/>
      <c r="E16" s="69"/>
      <c r="F16" s="69"/>
      <c r="G16" s="69"/>
      <c r="H16" s="69"/>
      <c r="I16" s="156"/>
    </row>
    <row r="17" spans="2:11" x14ac:dyDescent="0.35">
      <c r="B17" s="153" t="s">
        <v>19</v>
      </c>
      <c r="C17" s="147">
        <f t="shared" ref="C17:I17" si="0">SUM(C4:C16)</f>
        <v>0</v>
      </c>
      <c r="D17" s="147">
        <f t="shared" si="0"/>
        <v>0</v>
      </c>
      <c r="E17" s="147">
        <f t="shared" si="0"/>
        <v>0</v>
      </c>
      <c r="F17" s="147">
        <f t="shared" si="0"/>
        <v>0</v>
      </c>
      <c r="G17" s="147">
        <f t="shared" si="0"/>
        <v>0</v>
      </c>
      <c r="H17" s="147">
        <f>SUM(H4:H16)</f>
        <v>0</v>
      </c>
      <c r="I17" s="157">
        <f t="shared" si="0"/>
        <v>0</v>
      </c>
    </row>
    <row r="18" spans="2:11" x14ac:dyDescent="0.35">
      <c r="B18" s="158" t="s">
        <v>20</v>
      </c>
      <c r="C18" s="159">
        <f t="shared" ref="C18:I18" si="1">IFERROR(AVERAGE(C4:C16),0)</f>
        <v>0</v>
      </c>
      <c r="D18" s="159">
        <f t="shared" si="1"/>
        <v>0</v>
      </c>
      <c r="E18" s="159">
        <f t="shared" si="1"/>
        <v>0</v>
      </c>
      <c r="F18" s="159">
        <f t="shared" si="1"/>
        <v>0</v>
      </c>
      <c r="G18" s="159">
        <f t="shared" si="1"/>
        <v>0</v>
      </c>
      <c r="H18" s="159">
        <f t="shared" si="1"/>
        <v>0</v>
      </c>
      <c r="I18" s="159">
        <f t="shared" si="1"/>
        <v>0</v>
      </c>
    </row>
    <row r="19" spans="2:11" s="124" customFormat="1" x14ac:dyDescent="0.35">
      <c r="B19" s="182" t="s">
        <v>21</v>
      </c>
      <c r="C19" s="183"/>
      <c r="D19" s="128" t="str">
        <f>IFERROR(D17/C17,"")</f>
        <v/>
      </c>
      <c r="E19" s="123" t="str">
        <f>IFERROR(E17/D17,"")</f>
        <v/>
      </c>
      <c r="F19" s="123" t="str">
        <f>IFERROR(F17/E17,"")</f>
        <v/>
      </c>
      <c r="G19" s="123"/>
      <c r="H19" s="123" t="str">
        <f>IFERROR(H17/E17,"")</f>
        <v/>
      </c>
      <c r="I19" s="123" t="str">
        <f>IFERROR(I17/H17,"")</f>
        <v/>
      </c>
    </row>
    <row r="20" spans="2:11" s="124" customFormat="1" x14ac:dyDescent="0.35">
      <c r="B20" s="184" t="s">
        <v>22</v>
      </c>
      <c r="C20" s="185"/>
      <c r="D20" s="128">
        <v>0.5</v>
      </c>
      <c r="E20" s="128">
        <v>0.5</v>
      </c>
      <c r="F20" s="128">
        <v>2.5</v>
      </c>
      <c r="G20" s="128"/>
      <c r="H20" s="128">
        <v>0.33</v>
      </c>
      <c r="I20" s="128">
        <v>0.33</v>
      </c>
    </row>
    <row r="21" spans="2:11" x14ac:dyDescent="0.35">
      <c r="C21" s="125"/>
      <c r="D21" s="125"/>
      <c r="E21" s="162" t="str">
        <f>'13-Week Summary'!L21</f>
        <v>Agent Name</v>
      </c>
      <c r="F21" s="148"/>
    </row>
    <row r="22" spans="2:11" x14ac:dyDescent="0.35">
      <c r="C22" s="125"/>
      <c r="D22" s="90">
        <v>10</v>
      </c>
      <c r="E22" s="91" t="s">
        <v>25</v>
      </c>
      <c r="F22" s="127"/>
      <c r="G22" s="125"/>
      <c r="H22" s="125"/>
      <c r="I22" s="125"/>
      <c r="J22" s="125"/>
      <c r="K22" s="126"/>
    </row>
    <row r="23" spans="2:11" x14ac:dyDescent="0.35">
      <c r="C23" s="149"/>
      <c r="D23" s="96">
        <f>IFERROR(ROUNDUP($D$22/$H$19,0),0)</f>
        <v>0</v>
      </c>
      <c r="E23" s="82" t="s">
        <v>27</v>
      </c>
      <c r="F23" s="127"/>
      <c r="G23" s="125"/>
      <c r="H23" s="125"/>
      <c r="I23" s="125"/>
      <c r="J23" s="125"/>
      <c r="K23" s="126"/>
    </row>
    <row r="24" spans="2:11" x14ac:dyDescent="0.35">
      <c r="C24" s="125"/>
      <c r="D24" s="96">
        <f>IFERROR(ROUNDUP($D$23/$E$19,0),0)</f>
        <v>0</v>
      </c>
      <c r="E24" s="91" t="s">
        <v>30</v>
      </c>
      <c r="F24" s="127"/>
      <c r="G24" s="125"/>
      <c r="H24" s="125"/>
      <c r="I24" s="127"/>
      <c r="J24" s="127"/>
      <c r="K24" s="126"/>
    </row>
    <row r="25" spans="2:11" x14ac:dyDescent="0.35">
      <c r="C25" s="125"/>
      <c r="D25" s="101">
        <f>IFERROR(ROUNDUP($D$24/$D$19,0),0)</f>
        <v>0</v>
      </c>
      <c r="E25" s="91" t="s">
        <v>33</v>
      </c>
      <c r="F25" s="127"/>
      <c r="G25" s="125"/>
      <c r="I25" s="127"/>
      <c r="J25" s="127"/>
      <c r="K25" s="126"/>
    </row>
    <row r="26" spans="2:11" x14ac:dyDescent="0.35">
      <c r="C26" s="125"/>
      <c r="D26" s="103">
        <f>ROUNDUP(D25*12/52,0)</f>
        <v>0</v>
      </c>
      <c r="E26" s="91" t="s">
        <v>35</v>
      </c>
      <c r="F26" s="127"/>
      <c r="G26" s="125"/>
      <c r="H26" s="125"/>
      <c r="I26" s="127"/>
      <c r="J26" s="127"/>
      <c r="K26" s="126"/>
    </row>
    <row r="27" spans="2:11" x14ac:dyDescent="0.35">
      <c r="C27" s="125"/>
      <c r="D27" s="107">
        <v>2.0833333333333332E-2</v>
      </c>
      <c r="E27" s="91" t="s">
        <v>38</v>
      </c>
      <c r="F27" s="127"/>
      <c r="G27" s="125"/>
      <c r="I27" s="125"/>
    </row>
    <row r="28" spans="2:11" x14ac:dyDescent="0.35">
      <c r="C28" s="125"/>
      <c r="D28" s="108">
        <f>(D26/2)/24</f>
        <v>0</v>
      </c>
      <c r="E28" s="91" t="s">
        <v>40</v>
      </c>
      <c r="F28" s="127"/>
      <c r="G28" s="125"/>
      <c r="I28" s="125"/>
    </row>
    <row r="29" spans="2:11" x14ac:dyDescent="0.35">
      <c r="C29" s="125"/>
      <c r="D29" s="96"/>
      <c r="E29" s="91"/>
      <c r="F29" s="127"/>
      <c r="G29" s="125"/>
      <c r="I29" s="125"/>
    </row>
    <row r="30" spans="2:11" x14ac:dyDescent="0.35">
      <c r="C30" s="125"/>
      <c r="D30" s="101"/>
      <c r="E30" s="81"/>
      <c r="G30" s="125"/>
      <c r="I30" s="125"/>
    </row>
    <row r="31" spans="2:11" x14ac:dyDescent="0.35">
      <c r="C31" s="125"/>
      <c r="D31" s="117">
        <f>20/24</f>
        <v>0.83333333333333337</v>
      </c>
      <c r="E31" s="81" t="s">
        <v>44</v>
      </c>
      <c r="G31" s="125"/>
      <c r="I31" s="125"/>
    </row>
    <row r="32" spans="2:11" x14ac:dyDescent="0.35">
      <c r="D32" s="118">
        <f>ROUNDUP(D28/D31,0)</f>
        <v>0</v>
      </c>
      <c r="E32" s="81" t="s">
        <v>46</v>
      </c>
      <c r="I32" s="150"/>
    </row>
    <row r="33" spans="9:9" x14ac:dyDescent="0.35">
      <c r="I33" s="150"/>
    </row>
    <row r="34" spans="9:9" x14ac:dyDescent="0.35">
      <c r="I34" s="125"/>
    </row>
  </sheetData>
  <sheetProtection algorithmName="SHA-512" hashValue="zzHswiq6oPuiNIG0vaBtGzQBHjgndKHK+Az3O5MsOdFb5x69L5xdGM4kA5LvjCfQY5QnzKlmctnKPGdUJizDiQ==" saltValue="LqORvDW5EItRwv3qznmCSQ==" spinCount="100000" sheet="1" objects="1" scenarios="1" selectLockedCells="1"/>
  <mergeCells count="3">
    <mergeCell ref="B2:I2"/>
    <mergeCell ref="B19:C19"/>
    <mergeCell ref="B20:C20"/>
  </mergeCells>
  <conditionalFormatting sqref="D19:D20">
    <cfRule type="top10" dxfId="24" priority="33" bottom="1" rank="1"/>
    <cfRule type="top10" dxfId="23" priority="34" rank="1"/>
  </conditionalFormatting>
  <conditionalFormatting sqref="E19:E20">
    <cfRule type="top10" dxfId="22" priority="9" bottom="1" rank="1"/>
    <cfRule type="top10" dxfId="21" priority="10" rank="1"/>
  </conditionalFormatting>
  <conditionalFormatting sqref="F19:F20">
    <cfRule type="top10" dxfId="20" priority="7" bottom="1" rank="1"/>
    <cfRule type="top10" dxfId="19" priority="8" rank="1"/>
  </conditionalFormatting>
  <conditionalFormatting sqref="G19:G20">
    <cfRule type="top10" dxfId="18" priority="5" bottom="1" rank="1"/>
    <cfRule type="top10" dxfId="17" priority="6" rank="1"/>
  </conditionalFormatting>
  <conditionalFormatting sqref="H19:H20">
    <cfRule type="top10" dxfId="16" priority="3" bottom="1" rank="1"/>
    <cfRule type="top10" dxfId="15" priority="4" rank="1"/>
  </conditionalFormatting>
  <conditionalFormatting sqref="I19:I20">
    <cfRule type="top10" dxfId="14" priority="1" bottom="1" rank="1"/>
    <cfRule type="top10" dxfId="13" priority="2" rank="1"/>
  </conditionalFormatting>
  <printOptions horizontalCentered="1" verticalCentered="1"/>
  <pageMargins left="0" right="0" top="0" bottom="0" header="0" footer="0"/>
  <pageSetup orientation="landscape" horizontalDpi="300" verticalDpi="300"/>
  <extLst>
    <ext xmlns:mx="http://schemas.microsoft.com/office/mac/excel/2008/main" uri="{64002731-A6B0-56B0-2670-7721B7C09600}">
      <mx:PLV Mode="0" OnePage="0" WScale="6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Normal="100" zoomScalePageLayoutView="150" workbookViewId="0">
      <selection activeCell="D22" sqref="D22"/>
    </sheetView>
  </sheetViews>
  <sheetFormatPr baseColWidth="10" defaultColWidth="15.1640625" defaultRowHeight="19" x14ac:dyDescent="0.25"/>
  <cols>
    <col min="1" max="1" width="0.83203125" style="4" customWidth="1"/>
    <col min="2" max="9" width="21.5" style="4" customWidth="1"/>
    <col min="10" max="10" width="16.1640625" style="4" customWidth="1"/>
    <col min="11" max="11" width="13.5" style="4" customWidth="1"/>
    <col min="12" max="13" width="16.1640625" style="4" customWidth="1"/>
    <col min="14" max="20" width="13.5" style="4" customWidth="1"/>
    <col min="21" max="16384" width="15.1640625" style="4"/>
  </cols>
  <sheetData>
    <row r="1" spans="1:16" ht="6" customHeight="1" x14ac:dyDescent="0.35">
      <c r="A1" s="67"/>
      <c r="B1" s="67"/>
      <c r="C1" s="67"/>
      <c r="D1" s="67"/>
      <c r="E1" s="67"/>
      <c r="F1" s="67"/>
      <c r="G1" s="67"/>
      <c r="H1" s="67"/>
      <c r="I1" s="67"/>
    </row>
    <row r="2" spans="1:16" ht="26" x14ac:dyDescent="0.35">
      <c r="A2" s="67"/>
      <c r="B2" s="180" t="s">
        <v>52</v>
      </c>
      <c r="C2" s="181"/>
      <c r="D2" s="181"/>
      <c r="E2" s="181"/>
      <c r="F2" s="181"/>
      <c r="G2" s="181"/>
      <c r="H2" s="181"/>
      <c r="I2" s="189"/>
    </row>
    <row r="3" spans="1:16" s="7" customFormat="1" ht="26" x14ac:dyDescent="0.35">
      <c r="A3" s="122"/>
      <c r="B3" s="135" t="s">
        <v>2</v>
      </c>
      <c r="C3" s="135" t="s">
        <v>14</v>
      </c>
      <c r="D3" s="135" t="s">
        <v>6</v>
      </c>
      <c r="E3" s="135" t="s">
        <v>15</v>
      </c>
      <c r="F3" s="135" t="s">
        <v>8</v>
      </c>
      <c r="G3" s="135" t="s">
        <v>16</v>
      </c>
      <c r="H3" s="135" t="s">
        <v>17</v>
      </c>
      <c r="I3" s="135" t="s">
        <v>104</v>
      </c>
    </row>
    <row r="4" spans="1:16" s="5" customFormat="1" ht="26" x14ac:dyDescent="0.25">
      <c r="B4" s="151" t="str">
        <f>IF('13-Week Summary'!B4=0,"",'13-Week Summary'!B4)</f>
        <v/>
      </c>
      <c r="C4" s="152"/>
      <c r="D4" s="152"/>
      <c r="E4" s="152"/>
      <c r="F4" s="152"/>
      <c r="G4" s="152"/>
      <c r="H4" s="152"/>
      <c r="I4" s="154"/>
    </row>
    <row r="5" spans="1:16" s="5" customFormat="1" ht="26" x14ac:dyDescent="0.25">
      <c r="B5" s="151" t="str">
        <f>IF('13-Week Summary'!B5=0,"",'13-Week Summary'!B5)</f>
        <v/>
      </c>
      <c r="C5" s="69"/>
      <c r="D5" s="69"/>
      <c r="E5" s="69"/>
      <c r="F5" s="69"/>
      <c r="G5" s="69"/>
      <c r="H5" s="69"/>
      <c r="I5" s="155"/>
    </row>
    <row r="6" spans="1:16" s="5" customFormat="1" ht="26" x14ac:dyDescent="0.25">
      <c r="B6" s="151" t="str">
        <f>IF('13-Week Summary'!B6=0,"",'13-Week Summary'!B6)</f>
        <v/>
      </c>
      <c r="C6" s="69"/>
      <c r="D6" s="69"/>
      <c r="E6" s="69"/>
      <c r="F6" s="69"/>
      <c r="G6" s="69"/>
      <c r="H6" s="69"/>
      <c r="I6" s="155"/>
    </row>
    <row r="7" spans="1:16" s="5" customFormat="1" ht="26" x14ac:dyDescent="0.35">
      <c r="B7" s="151" t="str">
        <f>IF('13-Week Summary'!B7=0,"",'13-Week Summary'!B7)</f>
        <v/>
      </c>
      <c r="C7" s="69"/>
      <c r="D7" s="69"/>
      <c r="E7" s="69"/>
      <c r="F7" s="69"/>
      <c r="G7" s="69"/>
      <c r="H7" s="69"/>
      <c r="I7" s="156"/>
    </row>
    <row r="8" spans="1:16" s="5" customFormat="1" ht="26" x14ac:dyDescent="0.35">
      <c r="B8" s="151" t="str">
        <f>IF('13-Week Summary'!B8=0,"",'13-Week Summary'!B8)</f>
        <v/>
      </c>
      <c r="C8" s="69"/>
      <c r="D8" s="69"/>
      <c r="E8" s="69"/>
      <c r="F8" s="69"/>
      <c r="G8" s="69"/>
      <c r="H8" s="69"/>
      <c r="I8" s="156"/>
      <c r="K8" s="1"/>
      <c r="L8" s="1"/>
      <c r="M8" s="1"/>
      <c r="N8" s="1"/>
      <c r="O8" s="1"/>
      <c r="P8" s="1"/>
    </row>
    <row r="9" spans="1:16" s="5" customFormat="1" ht="26" x14ac:dyDescent="0.35">
      <c r="B9" s="151" t="str">
        <f>IF('13-Week Summary'!B9=0,"",'13-Week Summary'!B9)</f>
        <v/>
      </c>
      <c r="C9" s="69"/>
      <c r="D9" s="69"/>
      <c r="E9" s="69"/>
      <c r="F9" s="69"/>
      <c r="G9" s="69"/>
      <c r="H9" s="69"/>
      <c r="I9" s="156"/>
      <c r="K9" s="1"/>
      <c r="L9" s="1"/>
      <c r="M9" s="1"/>
      <c r="N9" s="1"/>
      <c r="O9" s="1"/>
      <c r="P9" s="1"/>
    </row>
    <row r="10" spans="1:16" s="5" customFormat="1" ht="26" x14ac:dyDescent="0.35">
      <c r="B10" s="151" t="str">
        <f>IF('13-Week Summary'!B10=0,"",'13-Week Summary'!B10)</f>
        <v/>
      </c>
      <c r="C10" s="69"/>
      <c r="D10" s="69"/>
      <c r="E10" s="69"/>
      <c r="F10" s="69"/>
      <c r="G10" s="69"/>
      <c r="H10" s="69"/>
      <c r="I10" s="156"/>
      <c r="K10" s="1"/>
      <c r="L10" s="1"/>
      <c r="M10" s="1"/>
      <c r="N10" s="1"/>
      <c r="O10" s="1"/>
      <c r="P10" s="1"/>
    </row>
    <row r="11" spans="1:16" s="5" customFormat="1" ht="26" x14ac:dyDescent="0.35">
      <c r="B11" s="151" t="str">
        <f>IF('13-Week Summary'!B11=0,"",'13-Week Summary'!B11)</f>
        <v/>
      </c>
      <c r="C11" s="69"/>
      <c r="D11" s="69"/>
      <c r="E11" s="69"/>
      <c r="F11" s="69"/>
      <c r="G11" s="69"/>
      <c r="H11" s="69"/>
      <c r="I11" s="156"/>
      <c r="K11" s="1"/>
      <c r="L11" s="1"/>
      <c r="M11" s="1"/>
      <c r="N11" s="1"/>
      <c r="O11" s="1"/>
      <c r="P11" s="1"/>
    </row>
    <row r="12" spans="1:16" s="5" customFormat="1" ht="26" x14ac:dyDescent="0.35">
      <c r="B12" s="151" t="str">
        <f>IF('13-Week Summary'!B12=0,"",'13-Week Summary'!B12)</f>
        <v/>
      </c>
      <c r="C12" s="69"/>
      <c r="D12" s="69"/>
      <c r="E12" s="69"/>
      <c r="F12" s="69"/>
      <c r="G12" s="69"/>
      <c r="H12" s="69"/>
      <c r="I12" s="156"/>
      <c r="K12" s="1"/>
      <c r="L12" s="1"/>
      <c r="M12" s="1"/>
      <c r="N12" s="1"/>
      <c r="O12" s="1"/>
      <c r="P12" s="1"/>
    </row>
    <row r="13" spans="1:16" s="5" customFormat="1" ht="26" x14ac:dyDescent="0.35">
      <c r="B13" s="151" t="str">
        <f>IF('13-Week Summary'!B13=0,"",'13-Week Summary'!B13)</f>
        <v/>
      </c>
      <c r="C13" s="69"/>
      <c r="D13" s="69"/>
      <c r="E13" s="69"/>
      <c r="F13" s="69"/>
      <c r="G13" s="69"/>
      <c r="H13" s="69"/>
      <c r="I13" s="156"/>
      <c r="K13" s="1"/>
      <c r="L13" s="1"/>
      <c r="M13" s="1"/>
      <c r="N13" s="1"/>
      <c r="O13" s="1"/>
      <c r="P13" s="1"/>
    </row>
    <row r="14" spans="1:16" s="5" customFormat="1" ht="26" x14ac:dyDescent="0.35">
      <c r="B14" s="151" t="str">
        <f>IF('13-Week Summary'!B14=0,"",'13-Week Summary'!B14)</f>
        <v/>
      </c>
      <c r="C14" s="69"/>
      <c r="D14" s="69"/>
      <c r="E14" s="69"/>
      <c r="F14" s="69"/>
      <c r="G14" s="69"/>
      <c r="H14" s="69"/>
      <c r="I14" s="156"/>
    </row>
    <row r="15" spans="1:16" s="5" customFormat="1" ht="26" x14ac:dyDescent="0.35">
      <c r="B15" s="151" t="str">
        <f>IF('13-Week Summary'!B15=0,"",'13-Week Summary'!B15)</f>
        <v/>
      </c>
      <c r="C15" s="69"/>
      <c r="D15" s="69"/>
      <c r="E15" s="69"/>
      <c r="F15" s="69"/>
      <c r="G15" s="69"/>
      <c r="H15" s="69"/>
      <c r="I15" s="156"/>
    </row>
    <row r="16" spans="1:16" s="5" customFormat="1" ht="26" x14ac:dyDescent="0.35">
      <c r="B16" s="151" t="str">
        <f>IF('13-Week Summary'!B16=0,"",'13-Week Summary'!B16)</f>
        <v/>
      </c>
      <c r="C16" s="69"/>
      <c r="D16" s="69"/>
      <c r="E16" s="69"/>
      <c r="F16" s="69"/>
      <c r="G16" s="69"/>
      <c r="H16" s="69"/>
      <c r="I16" s="156"/>
    </row>
    <row r="17" spans="2:11" ht="26" x14ac:dyDescent="0.25">
      <c r="B17" s="153" t="s">
        <v>19</v>
      </c>
      <c r="C17" s="147">
        <f t="shared" ref="C17:I17" si="0">SUM(C4:C16)</f>
        <v>0</v>
      </c>
      <c r="D17" s="147">
        <f t="shared" si="0"/>
        <v>0</v>
      </c>
      <c r="E17" s="147">
        <f t="shared" si="0"/>
        <v>0</v>
      </c>
      <c r="F17" s="147">
        <f t="shared" si="0"/>
        <v>0</v>
      </c>
      <c r="G17" s="147">
        <f t="shared" si="0"/>
        <v>0</v>
      </c>
      <c r="H17" s="147">
        <f>SUM(H4:H16)</f>
        <v>0</v>
      </c>
      <c r="I17" s="157">
        <f t="shared" si="0"/>
        <v>0</v>
      </c>
    </row>
    <row r="18" spans="2:11" ht="26" x14ac:dyDescent="0.25">
      <c r="B18" s="158" t="s">
        <v>20</v>
      </c>
      <c r="C18" s="159">
        <f t="shared" ref="C18:I18" si="1">IFERROR(AVERAGE(C4:C16),0)</f>
        <v>0</v>
      </c>
      <c r="D18" s="159">
        <f t="shared" si="1"/>
        <v>0</v>
      </c>
      <c r="E18" s="159">
        <f t="shared" si="1"/>
        <v>0</v>
      </c>
      <c r="F18" s="159">
        <f t="shared" si="1"/>
        <v>0</v>
      </c>
      <c r="G18" s="159">
        <f t="shared" si="1"/>
        <v>0</v>
      </c>
      <c r="H18" s="159">
        <f t="shared" si="1"/>
        <v>0</v>
      </c>
      <c r="I18" s="159">
        <f t="shared" si="1"/>
        <v>0</v>
      </c>
    </row>
    <row r="19" spans="2:11" s="8" customFormat="1" ht="26" x14ac:dyDescent="0.35">
      <c r="B19" s="182" t="s">
        <v>21</v>
      </c>
      <c r="C19" s="183"/>
      <c r="D19" s="128" t="str">
        <f>IFERROR(D17/C17,"")</f>
        <v/>
      </c>
      <c r="E19" s="123" t="str">
        <f>IFERROR(E17/D17,"")</f>
        <v/>
      </c>
      <c r="F19" s="123" t="str">
        <f>IFERROR(F17/E17,"")</f>
        <v/>
      </c>
      <c r="G19" s="123" t="str">
        <f>IFERROR(G17/E17,"")</f>
        <v/>
      </c>
      <c r="H19" s="123" t="str">
        <f>IFERROR(H17/E17,"")</f>
        <v/>
      </c>
      <c r="I19" s="123" t="str">
        <f>IFERROR(I17/H17,"")</f>
        <v/>
      </c>
    </row>
    <row r="20" spans="2:11" s="8" customFormat="1" ht="26" x14ac:dyDescent="0.35">
      <c r="B20" s="184" t="s">
        <v>22</v>
      </c>
      <c r="C20" s="185"/>
      <c r="D20" s="128">
        <v>0.5</v>
      </c>
      <c r="E20" s="128">
        <v>0.5</v>
      </c>
      <c r="F20" s="128">
        <v>2.5</v>
      </c>
      <c r="G20" s="128">
        <v>0.5</v>
      </c>
      <c r="H20" s="128">
        <v>0.33</v>
      </c>
      <c r="I20" s="128">
        <v>0.33</v>
      </c>
    </row>
    <row r="21" spans="2:11" ht="26" x14ac:dyDescent="0.35">
      <c r="B21" s="67"/>
      <c r="C21" s="125"/>
      <c r="D21" s="125"/>
      <c r="E21" s="162" t="str">
        <f>'13-Week Summary'!L21</f>
        <v>Agent Name</v>
      </c>
      <c r="F21" s="148"/>
      <c r="G21" s="67"/>
      <c r="H21" s="67"/>
      <c r="I21" s="67"/>
    </row>
    <row r="22" spans="2:11" ht="26" x14ac:dyDescent="0.35">
      <c r="B22" s="67"/>
      <c r="C22" s="125"/>
      <c r="D22" s="90">
        <v>10</v>
      </c>
      <c r="E22" s="91" t="s">
        <v>25</v>
      </c>
      <c r="F22" s="127"/>
      <c r="G22" s="125"/>
      <c r="H22" s="125"/>
      <c r="I22" s="125"/>
      <c r="J22" s="1"/>
      <c r="K22" s="3"/>
    </row>
    <row r="23" spans="2:11" ht="26" x14ac:dyDescent="0.35">
      <c r="B23" s="67"/>
      <c r="C23" s="149"/>
      <c r="D23" s="96">
        <f>IFERROR(ROUNDUP($D$22/$H$19,0),0)</f>
        <v>0</v>
      </c>
      <c r="E23" s="82" t="s">
        <v>27</v>
      </c>
      <c r="F23" s="127"/>
      <c r="G23" s="125"/>
      <c r="H23" s="125"/>
      <c r="I23" s="125"/>
      <c r="J23" s="1"/>
      <c r="K23" s="3"/>
    </row>
    <row r="24" spans="2:11" ht="26" x14ac:dyDescent="0.35">
      <c r="B24" s="67"/>
      <c r="C24" s="125"/>
      <c r="D24" s="96">
        <f>IFERROR(ROUNDUP($D$23/$E$19,0),0)</f>
        <v>0</v>
      </c>
      <c r="E24" s="91" t="s">
        <v>30</v>
      </c>
      <c r="F24" s="127"/>
      <c r="G24" s="125"/>
      <c r="H24" s="125"/>
      <c r="I24" s="127"/>
      <c r="J24" s="2"/>
      <c r="K24" s="3"/>
    </row>
    <row r="25" spans="2:11" ht="26" x14ac:dyDescent="0.35">
      <c r="B25" s="67"/>
      <c r="C25" s="125"/>
      <c r="D25" s="101">
        <f>IFERROR(ROUNDUP($D$24/$D$19,0),0)</f>
        <v>0</v>
      </c>
      <c r="E25" s="91" t="s">
        <v>33</v>
      </c>
      <c r="F25" s="127"/>
      <c r="G25" s="125"/>
      <c r="H25" s="67"/>
      <c r="I25" s="127"/>
      <c r="J25" s="2"/>
      <c r="K25" s="3"/>
    </row>
    <row r="26" spans="2:11" ht="26" x14ac:dyDescent="0.35">
      <c r="B26" s="67"/>
      <c r="C26" s="125"/>
      <c r="D26" s="103">
        <f>ROUNDUP(D25*12/52,0)</f>
        <v>0</v>
      </c>
      <c r="E26" s="91" t="s">
        <v>35</v>
      </c>
      <c r="F26" s="127"/>
      <c r="G26" s="125"/>
      <c r="H26" s="125"/>
      <c r="I26" s="127"/>
      <c r="J26" s="2"/>
      <c r="K26" s="3"/>
    </row>
    <row r="27" spans="2:11" ht="26" x14ac:dyDescent="0.35">
      <c r="B27" s="67"/>
      <c r="C27" s="125"/>
      <c r="D27" s="107">
        <v>2.0833333333333332E-2</v>
      </c>
      <c r="E27" s="91" t="s">
        <v>38</v>
      </c>
      <c r="F27" s="127"/>
      <c r="G27" s="125"/>
      <c r="H27" s="67"/>
      <c r="I27" s="125"/>
    </row>
    <row r="28" spans="2:11" ht="26" x14ac:dyDescent="0.35">
      <c r="B28" s="67"/>
      <c r="C28" s="125"/>
      <c r="D28" s="108">
        <f>(D26/2)/24</f>
        <v>0</v>
      </c>
      <c r="E28" s="91" t="s">
        <v>40</v>
      </c>
      <c r="F28" s="127"/>
      <c r="G28" s="125"/>
      <c r="H28" s="67"/>
      <c r="I28" s="125"/>
    </row>
    <row r="29" spans="2:11" ht="26" x14ac:dyDescent="0.35">
      <c r="B29" s="67"/>
      <c r="C29" s="125"/>
      <c r="D29" s="96"/>
      <c r="E29" s="91"/>
      <c r="F29" s="127"/>
      <c r="G29" s="125"/>
      <c r="H29" s="67"/>
      <c r="I29" s="125"/>
    </row>
    <row r="30" spans="2:11" ht="26" x14ac:dyDescent="0.35">
      <c r="B30" s="67"/>
      <c r="C30" s="125"/>
      <c r="D30" s="101"/>
      <c r="E30" s="81"/>
      <c r="F30" s="67"/>
      <c r="G30" s="125"/>
      <c r="H30" s="67"/>
      <c r="I30" s="125"/>
    </row>
    <row r="31" spans="2:11" ht="26" x14ac:dyDescent="0.35">
      <c r="B31" s="67"/>
      <c r="C31" s="125"/>
      <c r="D31" s="117">
        <f>20/24</f>
        <v>0.83333333333333337</v>
      </c>
      <c r="E31" s="81" t="s">
        <v>44</v>
      </c>
      <c r="F31" s="67"/>
      <c r="G31" s="125"/>
      <c r="H31" s="67"/>
      <c r="I31" s="125"/>
    </row>
    <row r="32" spans="2:11" ht="26" x14ac:dyDescent="0.35">
      <c r="B32" s="67"/>
      <c r="C32" s="67"/>
      <c r="D32" s="118">
        <f>ROUNDUP(D28/D31,0)</f>
        <v>0</v>
      </c>
      <c r="E32" s="81" t="s">
        <v>46</v>
      </c>
      <c r="F32" s="67"/>
      <c r="G32" s="67"/>
      <c r="H32" s="67"/>
      <c r="I32" s="150"/>
    </row>
    <row r="33" spans="9:9" x14ac:dyDescent="0.25">
      <c r="I33" s="11"/>
    </row>
    <row r="34" spans="9:9" x14ac:dyDescent="0.25">
      <c r="I34" s="5"/>
    </row>
  </sheetData>
  <sheetProtection algorithmName="SHA-512" hashValue="c6QhprRwxIOmkJTZgRJGIH3XHAmwoif8wq0Lcqu/weslC/LUyVlFsvB2qBXoIW/4S4WHAzS01vGEU22KgO65BA==" saltValue="eYqspE3NBHkMA6GpGJWedQ==" spinCount="100000" sheet="1" objects="1" scenarios="1" selectLockedCells="1"/>
  <mergeCells count="3">
    <mergeCell ref="B2:I2"/>
    <mergeCell ref="B19:C19"/>
    <mergeCell ref="B20:C20"/>
  </mergeCells>
  <conditionalFormatting sqref="D19:D20">
    <cfRule type="top10" dxfId="12" priority="15" bottom="1" rank="1"/>
    <cfRule type="top10" dxfId="11" priority="16" rank="1"/>
  </conditionalFormatting>
  <conditionalFormatting sqref="E19:E20">
    <cfRule type="top10" dxfId="10" priority="13" bottom="1" rank="1"/>
    <cfRule type="top10" dxfId="9" priority="14" rank="1"/>
  </conditionalFormatting>
  <conditionalFormatting sqref="F19:F20">
    <cfRule type="top10" dxfId="8" priority="11" bottom="1" rank="1"/>
    <cfRule type="top10" dxfId="7" priority="12" rank="1"/>
  </conditionalFormatting>
  <conditionalFormatting sqref="H19:H20">
    <cfRule type="top10" dxfId="6" priority="7" bottom="1" rank="1"/>
    <cfRule type="top10" dxfId="5" priority="8" rank="1"/>
  </conditionalFormatting>
  <conditionalFormatting sqref="I19:I20">
    <cfRule type="top10" dxfId="4" priority="5" bottom="1" rank="1"/>
    <cfRule type="top10" dxfId="3" priority="6" rank="1"/>
  </conditionalFormatting>
  <conditionalFormatting sqref="G19:G20">
    <cfRule type="top10" dxfId="2" priority="1" bottom="1" rank="1"/>
    <cfRule type="top10" dxfId="1" priority="2" rank="1"/>
  </conditionalFormatting>
  <printOptions horizontalCentered="1" verticalCentered="1"/>
  <pageMargins left="0" right="0" top="0" bottom="0" header="0" footer="0"/>
  <pageSetup orientation="landscape" horizontalDpi="300" verticalDpi="300"/>
  <extLst>
    <ext xmlns:mx="http://schemas.microsoft.com/office/mac/excel/2008/main" uri="{64002731-A6B0-56B0-2670-7721B7C09600}">
      <mx:PLV Mode="0" OnePage="0" WScale="6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34"/>
  <sheetViews>
    <sheetView zoomScale="150" zoomScaleNormal="150" zoomScalePageLayoutView="150" workbookViewId="0">
      <selection activeCell="E21" sqref="E21"/>
    </sheetView>
  </sheetViews>
  <sheetFormatPr baseColWidth="10" defaultColWidth="15.1640625" defaultRowHeight="19" x14ac:dyDescent="0.25"/>
  <cols>
    <col min="1" max="1" width="0.83203125" style="4" customWidth="1"/>
    <col min="2" max="9" width="13.5" style="4" customWidth="1"/>
    <col min="10" max="10" width="16.1640625" style="4" customWidth="1"/>
    <col min="11" max="11" width="13.5" style="4" customWidth="1"/>
    <col min="12" max="13" width="16.1640625" style="4" customWidth="1"/>
    <col min="14" max="20" width="13.5" style="4" customWidth="1"/>
    <col min="21" max="16384" width="15.1640625" style="4"/>
  </cols>
  <sheetData>
    <row r="1" spans="2:16" ht="6" customHeight="1" thickBot="1" x14ac:dyDescent="0.3"/>
    <row r="2" spans="2:16" x14ac:dyDescent="0.25">
      <c r="B2" s="190" t="s">
        <v>53</v>
      </c>
      <c r="C2" s="191"/>
      <c r="D2" s="191"/>
      <c r="E2" s="191"/>
      <c r="F2" s="191"/>
      <c r="G2" s="191"/>
      <c r="H2" s="191"/>
      <c r="I2" s="192"/>
    </row>
    <row r="3" spans="2:16" s="7" customFormat="1" x14ac:dyDescent="0.25">
      <c r="B3" s="54" t="s">
        <v>2</v>
      </c>
      <c r="C3" s="49" t="s">
        <v>14</v>
      </c>
      <c r="D3" s="49" t="s">
        <v>6</v>
      </c>
      <c r="E3" s="49" t="s">
        <v>15</v>
      </c>
      <c r="F3" s="49" t="s">
        <v>8</v>
      </c>
      <c r="G3" s="49" t="s">
        <v>16</v>
      </c>
      <c r="H3" s="49" t="s">
        <v>17</v>
      </c>
      <c r="I3" s="55" t="s">
        <v>18</v>
      </c>
    </row>
    <row r="4" spans="2:16" s="5" customFormat="1" x14ac:dyDescent="0.25">
      <c r="B4" s="52">
        <f>'13-Week Summary'!B4</f>
        <v>0</v>
      </c>
      <c r="C4" s="56">
        <f>'licensed interviews'!C4+'non-licensed interviews'!C4</f>
        <v>0</v>
      </c>
      <c r="D4" s="56">
        <f>'licensed interviews'!D4+'non-licensed interviews'!D4</f>
        <v>0</v>
      </c>
      <c r="E4" s="56">
        <f>'licensed interviews'!E4+'non-licensed interviews'!E4</f>
        <v>0</v>
      </c>
      <c r="F4" s="56">
        <f>'licensed interviews'!F4+'non-licensed interviews'!F4</f>
        <v>0</v>
      </c>
      <c r="G4" s="56">
        <f>'licensed interviews'!G4+'non-licensed interviews'!G4</f>
        <v>0</v>
      </c>
      <c r="H4" s="56">
        <f>'licensed interviews'!H4+'non-licensed interviews'!H4</f>
        <v>0</v>
      </c>
      <c r="I4" s="62">
        <f>'licensed interviews'!I4+'non-licensed interviews'!I4</f>
        <v>0</v>
      </c>
    </row>
    <row r="5" spans="2:16" s="5" customFormat="1" x14ac:dyDescent="0.25">
      <c r="B5" s="52">
        <f>'13-Week Summary'!B5</f>
        <v>0</v>
      </c>
      <c r="C5" s="56">
        <f>'licensed interviews'!C5+'non-licensed interviews'!C5</f>
        <v>0</v>
      </c>
      <c r="D5" s="56">
        <f>'licensed interviews'!D5+'non-licensed interviews'!D5</f>
        <v>0</v>
      </c>
      <c r="E5" s="56">
        <f>'licensed interviews'!E5+'non-licensed interviews'!E5</f>
        <v>0</v>
      </c>
      <c r="F5" s="56">
        <f>'licensed interviews'!F5+'non-licensed interviews'!F5</f>
        <v>0</v>
      </c>
      <c r="G5" s="56">
        <f>'licensed interviews'!G5+'non-licensed interviews'!G5</f>
        <v>0</v>
      </c>
      <c r="H5" s="56">
        <f>'licensed interviews'!H5+'non-licensed interviews'!H5</f>
        <v>0</v>
      </c>
      <c r="I5" s="62">
        <f>'licensed interviews'!I5+'non-licensed interviews'!I5</f>
        <v>0</v>
      </c>
    </row>
    <row r="6" spans="2:16" s="5" customFormat="1" x14ac:dyDescent="0.25">
      <c r="B6" s="52">
        <f>'13-Week Summary'!B6</f>
        <v>0</v>
      </c>
      <c r="C6" s="56">
        <f>'licensed interviews'!C6+'non-licensed interviews'!C6</f>
        <v>0</v>
      </c>
      <c r="D6" s="56">
        <f>'licensed interviews'!D6+'non-licensed interviews'!D6</f>
        <v>0</v>
      </c>
      <c r="E6" s="56">
        <f>'licensed interviews'!E6+'non-licensed interviews'!E6</f>
        <v>0</v>
      </c>
      <c r="F6" s="56">
        <f>'licensed interviews'!F6+'non-licensed interviews'!F6</f>
        <v>0</v>
      </c>
      <c r="G6" s="56">
        <f>'licensed interviews'!G6+'non-licensed interviews'!G6</f>
        <v>0</v>
      </c>
      <c r="H6" s="56">
        <f>'licensed interviews'!H6+'non-licensed interviews'!H6</f>
        <v>0</v>
      </c>
      <c r="I6" s="62">
        <f>'licensed interviews'!I6+'non-licensed interviews'!I6</f>
        <v>0</v>
      </c>
    </row>
    <row r="7" spans="2:16" s="5" customFormat="1" x14ac:dyDescent="0.25">
      <c r="B7" s="52">
        <f>'13-Week Summary'!B7</f>
        <v>0</v>
      </c>
      <c r="C7" s="56">
        <f>'licensed interviews'!C7+'non-licensed interviews'!C7</f>
        <v>0</v>
      </c>
      <c r="D7" s="56">
        <f>'licensed interviews'!D7+'non-licensed interviews'!D7</f>
        <v>0</v>
      </c>
      <c r="E7" s="56">
        <f>'licensed interviews'!E7+'non-licensed interviews'!E7</f>
        <v>0</v>
      </c>
      <c r="F7" s="56">
        <f>'licensed interviews'!F7+'non-licensed interviews'!F7</f>
        <v>0</v>
      </c>
      <c r="G7" s="56">
        <f>'licensed interviews'!G7+'non-licensed interviews'!G7</f>
        <v>0</v>
      </c>
      <c r="H7" s="56">
        <f>'licensed interviews'!H7+'non-licensed interviews'!H7</f>
        <v>0</v>
      </c>
      <c r="I7" s="62">
        <f>'licensed interviews'!I7+'non-licensed interviews'!I7</f>
        <v>0</v>
      </c>
    </row>
    <row r="8" spans="2:16" s="5" customFormat="1" x14ac:dyDescent="0.25">
      <c r="B8" s="52">
        <f>'13-Week Summary'!B8</f>
        <v>0</v>
      </c>
      <c r="C8" s="56">
        <f>'licensed interviews'!C8+'non-licensed interviews'!C8</f>
        <v>0</v>
      </c>
      <c r="D8" s="56">
        <f>'licensed interviews'!D8+'non-licensed interviews'!D8</f>
        <v>0</v>
      </c>
      <c r="E8" s="56">
        <f>'licensed interviews'!E8+'non-licensed interviews'!E8</f>
        <v>0</v>
      </c>
      <c r="F8" s="56">
        <f>'licensed interviews'!F8+'non-licensed interviews'!F8</f>
        <v>0</v>
      </c>
      <c r="G8" s="56">
        <f>'licensed interviews'!G8+'non-licensed interviews'!G8</f>
        <v>0</v>
      </c>
      <c r="H8" s="56">
        <f>'licensed interviews'!H8+'non-licensed interviews'!H8</f>
        <v>0</v>
      </c>
      <c r="I8" s="62">
        <f>'licensed interviews'!I8+'non-licensed interviews'!I8</f>
        <v>0</v>
      </c>
      <c r="K8" s="1"/>
      <c r="L8" s="1"/>
      <c r="M8" s="1"/>
      <c r="N8" s="1"/>
      <c r="O8" s="1"/>
      <c r="P8" s="1"/>
    </row>
    <row r="9" spans="2:16" s="5" customFormat="1" x14ac:dyDescent="0.25">
      <c r="B9" s="52">
        <f>'13-Week Summary'!B9</f>
        <v>0</v>
      </c>
      <c r="C9" s="56">
        <f>'licensed interviews'!C9+'non-licensed interviews'!C9</f>
        <v>0</v>
      </c>
      <c r="D9" s="56">
        <f>'licensed interviews'!D9+'non-licensed interviews'!D9</f>
        <v>0</v>
      </c>
      <c r="E9" s="56">
        <f>'licensed interviews'!E9+'non-licensed interviews'!E9</f>
        <v>0</v>
      </c>
      <c r="F9" s="56">
        <f>'licensed interviews'!F9+'non-licensed interviews'!F9</f>
        <v>0</v>
      </c>
      <c r="G9" s="56">
        <f>'licensed interviews'!G9+'non-licensed interviews'!G9</f>
        <v>0</v>
      </c>
      <c r="H9" s="56">
        <f>'licensed interviews'!H9+'non-licensed interviews'!H9</f>
        <v>0</v>
      </c>
      <c r="I9" s="62">
        <f>'licensed interviews'!I9+'non-licensed interviews'!I9</f>
        <v>0</v>
      </c>
      <c r="K9" s="1"/>
      <c r="L9" s="1"/>
      <c r="M9" s="1"/>
      <c r="N9" s="1"/>
      <c r="O9" s="1"/>
      <c r="P9" s="1"/>
    </row>
    <row r="10" spans="2:16" s="5" customFormat="1" x14ac:dyDescent="0.25">
      <c r="B10" s="52">
        <f>'13-Week Summary'!B10</f>
        <v>0</v>
      </c>
      <c r="C10" s="56">
        <f>'licensed interviews'!C10+'non-licensed interviews'!C10</f>
        <v>0</v>
      </c>
      <c r="D10" s="56">
        <f>'licensed interviews'!D10+'non-licensed interviews'!D10</f>
        <v>0</v>
      </c>
      <c r="E10" s="56">
        <f>'licensed interviews'!E10+'non-licensed interviews'!E10</f>
        <v>0</v>
      </c>
      <c r="F10" s="56">
        <f>'licensed interviews'!F10+'non-licensed interviews'!F10</f>
        <v>0</v>
      </c>
      <c r="G10" s="56">
        <f>'licensed interviews'!G10+'non-licensed interviews'!G10</f>
        <v>0</v>
      </c>
      <c r="H10" s="56">
        <f>'licensed interviews'!H10+'non-licensed interviews'!H10</f>
        <v>0</v>
      </c>
      <c r="I10" s="62">
        <f>'licensed interviews'!I10+'non-licensed interviews'!I10</f>
        <v>0</v>
      </c>
      <c r="K10" s="1"/>
      <c r="L10" s="1"/>
      <c r="M10" s="1"/>
      <c r="N10" s="1"/>
      <c r="O10" s="1"/>
      <c r="P10" s="1"/>
    </row>
    <row r="11" spans="2:16" s="5" customFormat="1" x14ac:dyDescent="0.25">
      <c r="B11" s="52">
        <f>'13-Week Summary'!B11</f>
        <v>0</v>
      </c>
      <c r="C11" s="56">
        <f>'licensed interviews'!C11+'non-licensed interviews'!C11</f>
        <v>0</v>
      </c>
      <c r="D11" s="56">
        <f>'licensed interviews'!D11+'non-licensed interviews'!D11</f>
        <v>0</v>
      </c>
      <c r="E11" s="56">
        <f>'licensed interviews'!E11+'non-licensed interviews'!E11</f>
        <v>0</v>
      </c>
      <c r="F11" s="56">
        <f>'licensed interviews'!F11+'non-licensed interviews'!F11</f>
        <v>0</v>
      </c>
      <c r="G11" s="56">
        <f>'licensed interviews'!G11+'non-licensed interviews'!G11</f>
        <v>0</v>
      </c>
      <c r="H11" s="56">
        <f>'licensed interviews'!H11+'non-licensed interviews'!H11</f>
        <v>0</v>
      </c>
      <c r="I11" s="62">
        <f>'licensed interviews'!I11+'non-licensed interviews'!I11</f>
        <v>0</v>
      </c>
      <c r="K11" s="1"/>
      <c r="L11" s="1"/>
      <c r="M11" s="1"/>
      <c r="N11" s="1"/>
      <c r="O11" s="1"/>
      <c r="P11" s="1"/>
    </row>
    <row r="12" spans="2:16" s="5" customFormat="1" x14ac:dyDescent="0.25">
      <c r="B12" s="52">
        <f>'13-Week Summary'!B12</f>
        <v>0</v>
      </c>
      <c r="C12" s="56">
        <f>'licensed interviews'!C12+'non-licensed interviews'!C12</f>
        <v>0</v>
      </c>
      <c r="D12" s="56">
        <f>'licensed interviews'!D12+'non-licensed interviews'!D12</f>
        <v>0</v>
      </c>
      <c r="E12" s="56">
        <f>'licensed interviews'!E12+'non-licensed interviews'!E12</f>
        <v>0</v>
      </c>
      <c r="F12" s="56">
        <f>'licensed interviews'!F12+'non-licensed interviews'!F12</f>
        <v>0</v>
      </c>
      <c r="G12" s="56">
        <f>'licensed interviews'!G12+'non-licensed interviews'!G12</f>
        <v>0</v>
      </c>
      <c r="H12" s="56">
        <f>'licensed interviews'!H12+'non-licensed interviews'!H12</f>
        <v>0</v>
      </c>
      <c r="I12" s="62">
        <f>'licensed interviews'!I12+'non-licensed interviews'!I12</f>
        <v>0</v>
      </c>
      <c r="K12" s="1"/>
      <c r="L12" s="1"/>
      <c r="M12" s="1"/>
      <c r="N12" s="1"/>
      <c r="O12" s="1"/>
      <c r="P12" s="1"/>
    </row>
    <row r="13" spans="2:16" s="5" customFormat="1" x14ac:dyDescent="0.25">
      <c r="B13" s="52">
        <f>'13-Week Summary'!B13</f>
        <v>0</v>
      </c>
      <c r="C13" s="56">
        <f>'licensed interviews'!C13+'non-licensed interviews'!C13</f>
        <v>0</v>
      </c>
      <c r="D13" s="56">
        <f>'licensed interviews'!D13+'non-licensed interviews'!D13</f>
        <v>0</v>
      </c>
      <c r="E13" s="56">
        <f>'licensed interviews'!E13+'non-licensed interviews'!E13</f>
        <v>0</v>
      </c>
      <c r="F13" s="56">
        <f>'licensed interviews'!F13+'non-licensed interviews'!F13</f>
        <v>0</v>
      </c>
      <c r="G13" s="56">
        <f>'licensed interviews'!G13+'non-licensed interviews'!G13</f>
        <v>0</v>
      </c>
      <c r="H13" s="56">
        <f>'licensed interviews'!H13+'non-licensed interviews'!H13</f>
        <v>0</v>
      </c>
      <c r="I13" s="62">
        <f>'licensed interviews'!I13+'non-licensed interviews'!I13</f>
        <v>0</v>
      </c>
      <c r="K13" s="1"/>
      <c r="L13" s="1"/>
      <c r="M13" s="1"/>
      <c r="N13" s="1"/>
      <c r="O13" s="1"/>
      <c r="P13" s="1"/>
    </row>
    <row r="14" spans="2:16" s="5" customFormat="1" x14ac:dyDescent="0.25">
      <c r="B14" s="52">
        <f>'13-Week Summary'!B14</f>
        <v>0</v>
      </c>
      <c r="C14" s="56">
        <f>'licensed interviews'!C14+'non-licensed interviews'!C14</f>
        <v>0</v>
      </c>
      <c r="D14" s="56">
        <f>'licensed interviews'!D14+'non-licensed interviews'!D14</f>
        <v>0</v>
      </c>
      <c r="E14" s="56">
        <f>'licensed interviews'!E14+'non-licensed interviews'!E14</f>
        <v>0</v>
      </c>
      <c r="F14" s="56">
        <f>'licensed interviews'!F14+'non-licensed interviews'!F14</f>
        <v>0</v>
      </c>
      <c r="G14" s="56">
        <f>'licensed interviews'!G14+'non-licensed interviews'!G14</f>
        <v>0</v>
      </c>
      <c r="H14" s="56">
        <f>'licensed interviews'!H14+'non-licensed interviews'!H14</f>
        <v>0</v>
      </c>
      <c r="I14" s="62">
        <f>'licensed interviews'!I14+'non-licensed interviews'!I14</f>
        <v>0</v>
      </c>
    </row>
    <row r="15" spans="2:16" s="5" customFormat="1" x14ac:dyDescent="0.25">
      <c r="B15" s="52">
        <f>'13-Week Summary'!B15</f>
        <v>0</v>
      </c>
      <c r="C15" s="56">
        <f>'licensed interviews'!C15+'non-licensed interviews'!C15</f>
        <v>0</v>
      </c>
      <c r="D15" s="56">
        <f>'licensed interviews'!D15+'non-licensed interviews'!D15</f>
        <v>0</v>
      </c>
      <c r="E15" s="56">
        <f>'licensed interviews'!E15+'non-licensed interviews'!E15</f>
        <v>0</v>
      </c>
      <c r="F15" s="56">
        <f>'licensed interviews'!F15+'non-licensed interviews'!F15</f>
        <v>0</v>
      </c>
      <c r="G15" s="56">
        <f>'licensed interviews'!G15+'non-licensed interviews'!G15</f>
        <v>0</v>
      </c>
      <c r="H15" s="56">
        <f>'licensed interviews'!H15+'non-licensed interviews'!H15</f>
        <v>0</v>
      </c>
      <c r="I15" s="62">
        <f>'licensed interviews'!I15+'non-licensed interviews'!I15</f>
        <v>0</v>
      </c>
    </row>
    <row r="16" spans="2:16" s="5" customFormat="1" x14ac:dyDescent="0.25">
      <c r="B16" s="52">
        <f>'13-Week Summary'!B16</f>
        <v>0</v>
      </c>
      <c r="C16" s="56">
        <f>'licensed interviews'!C16+'non-licensed interviews'!C16</f>
        <v>0</v>
      </c>
      <c r="D16" s="56">
        <f>'licensed interviews'!D16+'non-licensed interviews'!D16</f>
        <v>0</v>
      </c>
      <c r="E16" s="56">
        <f>'licensed interviews'!E16+'non-licensed interviews'!E16</f>
        <v>0</v>
      </c>
      <c r="F16" s="56">
        <f>'licensed interviews'!F16+'non-licensed interviews'!F16</f>
        <v>0</v>
      </c>
      <c r="G16" s="56">
        <f>'licensed interviews'!G16+'non-licensed interviews'!G16</f>
        <v>0</v>
      </c>
      <c r="H16" s="56">
        <f>'licensed interviews'!H16+'non-licensed interviews'!H16</f>
        <v>0</v>
      </c>
      <c r="I16" s="62">
        <f>'licensed interviews'!I16+'non-licensed interviews'!I16</f>
        <v>0</v>
      </c>
    </row>
    <row r="17" spans="2:11" x14ac:dyDescent="0.25">
      <c r="B17" s="57" t="s">
        <v>19</v>
      </c>
      <c r="C17" s="50">
        <f t="shared" ref="C17:I17" si="0">SUM(C4:C16)</f>
        <v>0</v>
      </c>
      <c r="D17" s="50">
        <f t="shared" si="0"/>
        <v>0</v>
      </c>
      <c r="E17" s="50">
        <f t="shared" si="0"/>
        <v>0</v>
      </c>
      <c r="F17" s="50">
        <f t="shared" si="0"/>
        <v>0</v>
      </c>
      <c r="G17" s="50">
        <f t="shared" si="0"/>
        <v>0</v>
      </c>
      <c r="H17" s="50">
        <f>SUM(H4:H16)</f>
        <v>0</v>
      </c>
      <c r="I17" s="58">
        <f t="shared" si="0"/>
        <v>0</v>
      </c>
    </row>
    <row r="18" spans="2:11" ht="20" thickBot="1" x14ac:dyDescent="0.3">
      <c r="B18" s="59" t="s">
        <v>20</v>
      </c>
      <c r="C18" s="60">
        <f t="shared" ref="C18:I18" si="1">AVERAGE(C4:C16)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  <c r="H18" s="60">
        <f t="shared" si="1"/>
        <v>0</v>
      </c>
      <c r="I18" s="61">
        <f t="shared" si="1"/>
        <v>0</v>
      </c>
    </row>
    <row r="19" spans="2:11" s="8" customFormat="1" x14ac:dyDescent="0.25">
      <c r="B19" s="17" t="s">
        <v>21</v>
      </c>
      <c r="D19" s="8" t="e">
        <f>D17/C17</f>
        <v>#DIV/0!</v>
      </c>
      <c r="E19" s="8" t="e">
        <f>E17/D17</f>
        <v>#DIV/0!</v>
      </c>
      <c r="F19" s="8" t="e">
        <f>F17/E17</f>
        <v>#DIV/0!</v>
      </c>
      <c r="G19" s="8" t="e">
        <f>G17/E17</f>
        <v>#DIV/0!</v>
      </c>
      <c r="H19" s="8" t="e">
        <f>H17/E17</f>
        <v>#DIV/0!</v>
      </c>
      <c r="I19" s="8" t="e">
        <f>I17/H17</f>
        <v>#DIV/0!</v>
      </c>
    </row>
    <row r="20" spans="2:11" s="8" customFormat="1" x14ac:dyDescent="0.25">
      <c r="B20" s="18" t="s">
        <v>22</v>
      </c>
      <c r="D20" s="8">
        <v>0.5</v>
      </c>
      <c r="E20" s="8">
        <v>0.5</v>
      </c>
      <c r="F20" s="8">
        <v>2.5</v>
      </c>
      <c r="G20" s="8">
        <v>0.5</v>
      </c>
      <c r="H20" s="8">
        <v>0.33</v>
      </c>
      <c r="I20" s="8">
        <v>0.33</v>
      </c>
    </row>
    <row r="21" spans="2:11" x14ac:dyDescent="0.25">
      <c r="C21" s="5"/>
      <c r="D21" s="5"/>
      <c r="E21" s="53" t="str">
        <f>'13-Week Summary'!L21</f>
        <v>Agent Name</v>
      </c>
      <c r="F21" s="9"/>
    </row>
    <row r="22" spans="2:11" x14ac:dyDescent="0.25">
      <c r="C22" s="5"/>
      <c r="D22" s="48">
        <v>10</v>
      </c>
      <c r="E22" s="6" t="s">
        <v>25</v>
      </c>
      <c r="F22" s="6"/>
      <c r="G22" s="5"/>
      <c r="H22" s="1"/>
      <c r="I22" s="1"/>
      <c r="J22" s="1"/>
      <c r="K22" s="3"/>
    </row>
    <row r="23" spans="2:11" x14ac:dyDescent="0.25">
      <c r="C23" s="10"/>
      <c r="D23" s="12" t="e">
        <f>ROUNDUP($D$22/$H$19,0)</f>
        <v>#DIV/0!</v>
      </c>
      <c r="E23" s="5" t="s">
        <v>27</v>
      </c>
      <c r="F23" s="6"/>
      <c r="G23" s="5"/>
      <c r="H23" s="1"/>
      <c r="I23" s="1"/>
      <c r="J23" s="1"/>
      <c r="K23" s="3"/>
    </row>
    <row r="24" spans="2:11" x14ac:dyDescent="0.25">
      <c r="C24" s="5"/>
      <c r="D24" s="12" t="e">
        <f>ROUNDUP($D$23/$E$19,0)</f>
        <v>#DIV/0!</v>
      </c>
      <c r="E24" s="6" t="s">
        <v>30</v>
      </c>
      <c r="F24" s="6"/>
      <c r="G24" s="5"/>
      <c r="H24" s="1"/>
      <c r="I24" s="2"/>
      <c r="J24" s="2"/>
      <c r="K24" s="3"/>
    </row>
    <row r="25" spans="2:11" x14ac:dyDescent="0.25">
      <c r="C25" s="5"/>
      <c r="D25" s="13" t="e">
        <f>ROUNDUP($D$24/$D$19,0)</f>
        <v>#DIV/0!</v>
      </c>
      <c r="E25" s="6" t="s">
        <v>33</v>
      </c>
      <c r="F25" s="6"/>
      <c r="G25" s="5"/>
      <c r="H25"/>
      <c r="I25" s="2"/>
      <c r="J25" s="2"/>
      <c r="K25" s="3"/>
    </row>
    <row r="26" spans="2:11" x14ac:dyDescent="0.25">
      <c r="C26" s="5"/>
      <c r="D26" s="14" t="e">
        <f>ROUNDUP(D25*12/52,0)</f>
        <v>#DIV/0!</v>
      </c>
      <c r="E26" s="6" t="s">
        <v>35</v>
      </c>
      <c r="F26" s="6"/>
      <c r="G26" s="5"/>
      <c r="H26" s="1"/>
      <c r="I26" s="2"/>
      <c r="J26" s="2"/>
      <c r="K26" s="3"/>
    </row>
    <row r="27" spans="2:11" x14ac:dyDescent="0.25">
      <c r="C27" s="5"/>
      <c r="D27" s="47">
        <v>2.0833333333333332E-2</v>
      </c>
      <c r="E27" s="6" t="s">
        <v>38</v>
      </c>
      <c r="F27" s="6"/>
      <c r="G27" s="5"/>
      <c r="I27" s="5"/>
    </row>
    <row r="28" spans="2:11" x14ac:dyDescent="0.25">
      <c r="C28" s="5"/>
      <c r="D28" s="15" t="e">
        <f>(D26/2)/24</f>
        <v>#DIV/0!</v>
      </c>
      <c r="E28" s="6" t="s">
        <v>40</v>
      </c>
      <c r="F28" s="6"/>
      <c r="G28" s="5"/>
      <c r="I28" s="5"/>
    </row>
    <row r="29" spans="2:11" x14ac:dyDescent="0.25">
      <c r="C29" s="5"/>
      <c r="D29" s="12"/>
      <c r="E29" s="6"/>
      <c r="F29" s="6"/>
      <c r="G29" s="5"/>
      <c r="I29" s="5"/>
    </row>
    <row r="30" spans="2:11" x14ac:dyDescent="0.25">
      <c r="C30" s="5"/>
      <c r="D30" s="13"/>
      <c r="G30" s="5"/>
      <c r="I30" s="5"/>
    </row>
    <row r="31" spans="2:11" x14ac:dyDescent="0.25">
      <c r="C31" s="5"/>
      <c r="D31" s="51">
        <f>20/24</f>
        <v>0.83333333333333337</v>
      </c>
      <c r="E31" s="4" t="s">
        <v>44</v>
      </c>
      <c r="G31" s="5"/>
      <c r="I31" s="5"/>
    </row>
    <row r="32" spans="2:11" x14ac:dyDescent="0.25">
      <c r="D32" s="16" t="e">
        <f>ROUNDUP(D28/D31,0)</f>
        <v>#DIV/0!</v>
      </c>
      <c r="E32" s="4" t="s">
        <v>51</v>
      </c>
      <c r="I32" s="11"/>
    </row>
    <row r="33" spans="9:9" x14ac:dyDescent="0.25">
      <c r="I33" s="11"/>
    </row>
    <row r="34" spans="9:9" x14ac:dyDescent="0.25">
      <c r="I34" s="5"/>
    </row>
  </sheetData>
  <sheetProtection password="8B20" sheet="1" objects="1" scenarios="1" selectLockedCells="1"/>
  <mergeCells count="1">
    <mergeCell ref="B2:I2"/>
  </mergeCells>
  <conditionalFormatting sqref="D19:D20">
    <cfRule type="colorScale" priority="6">
      <colorScale>
        <cfvo type="min"/>
        <cfvo type="max"/>
        <color rgb="FFFF0000"/>
        <color rgb="FF008000"/>
      </colorScale>
    </cfRule>
  </conditionalFormatting>
  <conditionalFormatting sqref="E19:E20">
    <cfRule type="colorScale" priority="5">
      <colorScale>
        <cfvo type="min"/>
        <cfvo type="max"/>
        <color rgb="FFFF0000"/>
        <color rgb="FF008000"/>
      </colorScale>
    </cfRule>
  </conditionalFormatting>
  <conditionalFormatting sqref="F19:F20">
    <cfRule type="colorScale" priority="4">
      <colorScale>
        <cfvo type="min"/>
        <cfvo type="max"/>
        <color rgb="FFFF0000"/>
        <color rgb="FF008000"/>
      </colorScale>
    </cfRule>
  </conditionalFormatting>
  <conditionalFormatting sqref="H19:H20">
    <cfRule type="colorScale" priority="3">
      <colorScale>
        <cfvo type="min"/>
        <cfvo type="max"/>
        <color rgb="FFFF0000"/>
        <color rgb="FF008000"/>
      </colorScale>
    </cfRule>
  </conditionalFormatting>
  <conditionalFormatting sqref="I19:I20">
    <cfRule type="colorScale" priority="2">
      <colorScale>
        <cfvo type="min"/>
        <cfvo type="max"/>
        <color rgb="FFFF0000"/>
        <color rgb="FF008000"/>
      </colorScale>
    </cfRule>
  </conditionalFormatting>
  <conditionalFormatting sqref="C20">
    <cfRule type="expression" dxfId="0" priority="7">
      <formula>C17=0</formula>
    </cfRule>
  </conditionalFormatting>
  <conditionalFormatting sqref="C20">
    <cfRule type="colorScale" priority="8">
      <colorScale>
        <cfvo type="min"/>
        <cfvo type="max"/>
        <color rgb="FFFF0000"/>
        <color rgb="FF008000"/>
      </colorScale>
    </cfRule>
  </conditionalFormatting>
  <conditionalFormatting sqref="G19:G20">
    <cfRule type="colorScale" priority="1">
      <colorScale>
        <cfvo type="min"/>
        <cfvo type="max"/>
        <color rgb="FFFF0000"/>
        <color rgb="FF008000"/>
      </colorScale>
    </cfRule>
  </conditionalFormatting>
  <printOptions horizontalCentered="1" verticalCentered="1"/>
  <pageMargins left="0" right="0" top="0" bottom="0" header="0" footer="0"/>
  <pageSetup orientation="landscape" horizontalDpi="300" verticalDpi="300"/>
  <extLst>
    <ext xmlns:mx="http://schemas.microsoft.com/office/mac/excel/2008/main" uri="{64002731-A6B0-56B0-2670-7721B7C09600}">
      <mx:PLV Mode="0" OnePage="0" WScale="65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36"/>
  <sheetViews>
    <sheetView showGridLines="0" zoomScale="85" zoomScaleNormal="85" workbookViewId="0">
      <pane xSplit="1" ySplit="1" topLeftCell="B2" activePane="bottomRight" state="frozenSplit"/>
      <selection activeCell="D4" sqref="D4:D5"/>
      <selection pane="topRight" activeCell="D4" sqref="D4:D5"/>
      <selection pane="bottomLeft" activeCell="D4" sqref="D4:D5"/>
      <selection pane="bottomRight" activeCell="B1" sqref="B1"/>
    </sheetView>
  </sheetViews>
  <sheetFormatPr baseColWidth="10" defaultColWidth="12.6640625" defaultRowHeight="26" customHeight="1" x14ac:dyDescent="0.2"/>
  <cols>
    <col min="1" max="1" width="16" style="19" customWidth="1"/>
    <col min="2" max="7" width="16.6640625" style="19" customWidth="1"/>
    <col min="8" max="8" width="16.83203125" style="19" customWidth="1"/>
    <col min="9" max="256" width="12.6640625" style="19" customWidth="1"/>
    <col min="257" max="16384" width="12.6640625" style="20"/>
  </cols>
  <sheetData>
    <row r="1" spans="1:8" ht="28" customHeight="1" x14ac:dyDescent="0.2">
      <c r="A1" s="63"/>
      <c r="B1" s="63" t="s">
        <v>76</v>
      </c>
      <c r="C1" s="63" t="s">
        <v>77</v>
      </c>
      <c r="D1" s="63" t="s">
        <v>78</v>
      </c>
      <c r="E1" s="63" t="s">
        <v>79</v>
      </c>
      <c r="F1" s="63" t="s">
        <v>80</v>
      </c>
      <c r="G1" s="63" t="s">
        <v>81</v>
      </c>
      <c r="H1" s="63" t="s">
        <v>82</v>
      </c>
    </row>
    <row r="2" spans="1:8" ht="28" customHeight="1" x14ac:dyDescent="0.2">
      <c r="A2" s="22">
        <v>41275.291666666664</v>
      </c>
      <c r="B2" s="36"/>
      <c r="C2" s="36"/>
      <c r="D2" s="36"/>
      <c r="E2" s="36"/>
      <c r="F2" s="36"/>
      <c r="G2" s="193" t="s">
        <v>105</v>
      </c>
      <c r="H2" s="36"/>
    </row>
    <row r="3" spans="1:8" ht="28" customHeight="1" x14ac:dyDescent="0.2">
      <c r="A3" s="22">
        <v>41275.3125</v>
      </c>
      <c r="B3" s="36"/>
      <c r="C3" s="37"/>
      <c r="D3" s="36"/>
      <c r="E3" s="36"/>
      <c r="F3" s="36"/>
      <c r="G3" s="193"/>
      <c r="H3" s="36"/>
    </row>
    <row r="4" spans="1:8" ht="28" customHeight="1" x14ac:dyDescent="0.2">
      <c r="A4" s="22">
        <v>41275.333333333336</v>
      </c>
      <c r="B4" s="36"/>
      <c r="C4" s="178" t="s">
        <v>83</v>
      </c>
      <c r="D4" s="194" t="s">
        <v>106</v>
      </c>
      <c r="E4" s="36"/>
      <c r="F4" s="36"/>
      <c r="G4" s="36"/>
      <c r="H4" s="36"/>
    </row>
    <row r="5" spans="1:8" ht="28" customHeight="1" x14ac:dyDescent="0.2">
      <c r="A5" s="22">
        <v>41275.354166666664</v>
      </c>
      <c r="B5" s="36"/>
      <c r="C5" s="178"/>
      <c r="D5" s="195"/>
      <c r="E5" s="36"/>
      <c r="F5" s="36"/>
      <c r="G5" s="36"/>
      <c r="H5" s="36"/>
    </row>
    <row r="6" spans="1:8" ht="28" customHeight="1" x14ac:dyDescent="0.2">
      <c r="A6" s="22">
        <v>41275.375</v>
      </c>
      <c r="B6" s="36"/>
      <c r="C6" s="38"/>
      <c r="D6" s="196"/>
      <c r="E6" s="38"/>
      <c r="F6" s="38"/>
      <c r="G6" s="37"/>
      <c r="H6" s="37"/>
    </row>
    <row r="7" spans="1:8" ht="28" customHeight="1" x14ac:dyDescent="0.2">
      <c r="A7" s="22">
        <v>41275.395833333336</v>
      </c>
      <c r="B7" s="36"/>
      <c r="C7" s="36"/>
      <c r="D7" s="36"/>
      <c r="E7" s="193" t="s">
        <v>84</v>
      </c>
      <c r="F7" s="36"/>
      <c r="G7" s="37"/>
      <c r="H7" s="37"/>
    </row>
    <row r="8" spans="1:8" ht="28" customHeight="1" x14ac:dyDescent="0.2">
      <c r="A8" s="22">
        <v>41275.416666666664</v>
      </c>
      <c r="B8" s="36"/>
      <c r="C8" s="37"/>
      <c r="D8" s="36"/>
      <c r="E8" s="197"/>
      <c r="F8" s="193" t="s">
        <v>85</v>
      </c>
      <c r="G8" s="36"/>
      <c r="H8" s="36"/>
    </row>
    <row r="9" spans="1:8" ht="28" customHeight="1" x14ac:dyDescent="0.2">
      <c r="A9" s="22">
        <v>41275.4375</v>
      </c>
      <c r="B9" s="36"/>
      <c r="C9" s="37"/>
      <c r="D9" s="36"/>
      <c r="E9" s="197"/>
      <c r="F9" s="193"/>
      <c r="G9" s="36"/>
      <c r="H9" s="36"/>
    </row>
    <row r="10" spans="1:8" ht="28" customHeight="1" x14ac:dyDescent="0.2">
      <c r="A10" s="22">
        <v>41275.458333333336</v>
      </c>
      <c r="B10" s="36"/>
      <c r="C10" s="37"/>
      <c r="D10" s="36"/>
      <c r="E10" s="36"/>
      <c r="F10" s="36"/>
      <c r="G10" s="36"/>
      <c r="H10" s="36"/>
    </row>
    <row r="11" spans="1:8" ht="28" customHeight="1" x14ac:dyDescent="0.2">
      <c r="A11" s="22">
        <v>41275.479166666664</v>
      </c>
      <c r="B11" s="36"/>
      <c r="C11" s="38"/>
      <c r="D11" s="38"/>
      <c r="E11" s="37"/>
      <c r="F11" s="38"/>
      <c r="G11" s="37"/>
      <c r="H11" s="37"/>
    </row>
    <row r="12" spans="1:8" ht="28" customHeight="1" x14ac:dyDescent="0.2">
      <c r="A12" s="22">
        <v>41275.5</v>
      </c>
      <c r="B12" s="36"/>
      <c r="C12" s="38"/>
      <c r="D12" s="38"/>
      <c r="E12" s="37"/>
      <c r="F12" s="37"/>
      <c r="G12" s="37"/>
      <c r="H12" s="37"/>
    </row>
    <row r="13" spans="1:8" ht="28" customHeight="1" x14ac:dyDescent="0.2">
      <c r="A13" s="22">
        <v>41275.520833333336</v>
      </c>
      <c r="B13" s="36"/>
      <c r="C13" s="36"/>
      <c r="D13" s="36"/>
      <c r="E13" s="37"/>
      <c r="F13" s="37"/>
      <c r="G13" s="37"/>
      <c r="H13" s="37"/>
    </row>
    <row r="14" spans="1:8" ht="28" customHeight="1" x14ac:dyDescent="0.2">
      <c r="A14" s="22">
        <v>41275.541666666664</v>
      </c>
      <c r="B14" s="36"/>
      <c r="C14" s="36"/>
      <c r="D14" s="36"/>
      <c r="E14" s="36"/>
      <c r="F14" s="36"/>
      <c r="G14" s="36"/>
      <c r="H14" s="36"/>
    </row>
    <row r="15" spans="1:8" ht="28" customHeight="1" x14ac:dyDescent="0.2">
      <c r="A15" s="22">
        <v>41275.5625</v>
      </c>
      <c r="B15" s="36"/>
      <c r="C15" s="36"/>
      <c r="D15" s="36"/>
      <c r="E15" s="36"/>
      <c r="F15" s="36"/>
      <c r="G15" s="36"/>
      <c r="H15" s="36"/>
    </row>
    <row r="16" spans="1:8" ht="28" customHeight="1" x14ac:dyDescent="0.2">
      <c r="A16" s="22">
        <v>41275.583333333336</v>
      </c>
      <c r="B16" s="36"/>
      <c r="C16" s="36"/>
      <c r="D16" s="36"/>
      <c r="E16" s="36"/>
      <c r="F16" s="36"/>
      <c r="G16" s="36"/>
      <c r="H16" s="36"/>
    </row>
    <row r="17" spans="1:8" ht="28" customHeight="1" x14ac:dyDescent="0.2">
      <c r="A17" s="22">
        <v>41275.604166666664</v>
      </c>
      <c r="B17" s="36"/>
      <c r="C17" s="38"/>
      <c r="D17" s="38"/>
      <c r="E17" s="36"/>
      <c r="F17" s="36"/>
      <c r="G17" s="36"/>
      <c r="H17" s="36"/>
    </row>
    <row r="18" spans="1:8" ht="28" customHeight="1" x14ac:dyDescent="0.2">
      <c r="A18" s="22">
        <v>41275.625</v>
      </c>
      <c r="B18" s="36"/>
      <c r="C18" s="36"/>
      <c r="D18" s="36"/>
      <c r="E18" s="36"/>
      <c r="F18" s="38"/>
      <c r="G18" s="36"/>
      <c r="H18" s="36"/>
    </row>
    <row r="19" spans="1:8" ht="28" customHeight="1" x14ac:dyDescent="0.2">
      <c r="A19" s="22">
        <v>41275.645833333336</v>
      </c>
      <c r="B19" s="36"/>
      <c r="C19" s="36"/>
      <c r="D19" s="36"/>
      <c r="E19" s="36"/>
      <c r="F19" s="36"/>
      <c r="G19" s="36"/>
      <c r="H19" s="36"/>
    </row>
    <row r="20" spans="1:8" ht="28" customHeight="1" x14ac:dyDescent="0.2">
      <c r="A20" s="22">
        <v>41275.666666666664</v>
      </c>
      <c r="B20" s="36"/>
      <c r="C20" s="36"/>
      <c r="D20" s="36"/>
      <c r="E20" s="36"/>
      <c r="F20" s="36"/>
      <c r="G20" s="36"/>
      <c r="H20" s="36"/>
    </row>
    <row r="21" spans="1:8" ht="28" customHeight="1" x14ac:dyDescent="0.2">
      <c r="A21" s="22">
        <v>41275.6875</v>
      </c>
      <c r="B21" s="36"/>
      <c r="C21" s="36"/>
      <c r="D21" s="36"/>
      <c r="E21" s="36"/>
      <c r="F21" s="36"/>
      <c r="G21" s="36"/>
      <c r="H21" s="36"/>
    </row>
    <row r="22" spans="1:8" ht="28" customHeight="1" x14ac:dyDescent="0.2">
      <c r="A22" s="22">
        <v>41275.708333333336</v>
      </c>
      <c r="B22" s="36"/>
      <c r="C22" s="38"/>
      <c r="D22" s="38"/>
      <c r="E22" s="36"/>
      <c r="F22" s="36"/>
      <c r="G22" s="36"/>
      <c r="H22" s="36"/>
    </row>
    <row r="23" spans="1:8" ht="28" customHeight="1" x14ac:dyDescent="0.2">
      <c r="A23" s="22">
        <v>41275.729166666664</v>
      </c>
      <c r="B23" s="193" t="s">
        <v>109</v>
      </c>
      <c r="C23" s="38"/>
      <c r="D23" s="38"/>
      <c r="E23" s="38"/>
      <c r="F23" s="38"/>
      <c r="G23" s="36"/>
      <c r="H23" s="36"/>
    </row>
    <row r="24" spans="1:8" ht="28" customHeight="1" x14ac:dyDescent="0.2">
      <c r="A24" s="22">
        <v>41275.75</v>
      </c>
      <c r="B24" s="193"/>
      <c r="C24" s="36"/>
      <c r="D24" s="36"/>
      <c r="E24" s="36"/>
      <c r="F24" s="36"/>
      <c r="G24" s="36"/>
      <c r="H24" s="36"/>
    </row>
    <row r="25" spans="1:8" ht="28" customHeight="1" x14ac:dyDescent="0.2">
      <c r="A25" s="22">
        <v>41275.770833333336</v>
      </c>
      <c r="B25" s="36"/>
      <c r="C25" s="36"/>
      <c r="D25" s="36"/>
      <c r="E25" s="36"/>
      <c r="F25" s="36"/>
      <c r="G25" s="36"/>
      <c r="H25" s="36"/>
    </row>
    <row r="26" spans="1:8" ht="28" customHeight="1" x14ac:dyDescent="0.2">
      <c r="A26" s="22">
        <v>41275.791666666664</v>
      </c>
      <c r="B26" s="36"/>
      <c r="C26" s="36"/>
      <c r="D26" s="36"/>
      <c r="E26" s="36"/>
      <c r="F26" s="36"/>
      <c r="G26" s="36"/>
      <c r="H26" s="36"/>
    </row>
    <row r="27" spans="1:8" ht="28" customHeight="1" x14ac:dyDescent="0.2">
      <c r="A27" s="22">
        <v>41275.8125</v>
      </c>
      <c r="B27" s="36"/>
      <c r="C27" s="36"/>
      <c r="D27" s="36"/>
      <c r="E27" s="36"/>
      <c r="F27" s="36"/>
      <c r="G27" s="36"/>
      <c r="H27" s="36"/>
    </row>
    <row r="28" spans="1:8" ht="28" customHeight="1" x14ac:dyDescent="0.2">
      <c r="A28" s="22">
        <v>41275.833333333336</v>
      </c>
      <c r="B28" s="36"/>
      <c r="C28" s="36"/>
      <c r="D28" s="38"/>
      <c r="E28" s="36"/>
      <c r="F28" s="36"/>
      <c r="G28" s="36"/>
      <c r="H28" s="36"/>
    </row>
    <row r="29" spans="1:8" ht="28" customHeight="1" x14ac:dyDescent="0.2">
      <c r="A29" s="22">
        <v>41275.854166666664</v>
      </c>
      <c r="B29" s="36"/>
      <c r="C29" s="36"/>
      <c r="D29" s="36"/>
      <c r="E29" s="36"/>
      <c r="F29" s="36"/>
      <c r="G29" s="36"/>
      <c r="H29" s="36"/>
    </row>
    <row r="30" spans="1:8" ht="28" customHeight="1" x14ac:dyDescent="0.2">
      <c r="A30" s="22">
        <v>41275.875</v>
      </c>
      <c r="B30" s="37"/>
      <c r="C30" s="36"/>
      <c r="D30" s="36"/>
      <c r="E30" s="36"/>
      <c r="F30" s="36"/>
      <c r="G30" s="36"/>
      <c r="H30" s="36"/>
    </row>
    <row r="31" spans="1:8" ht="28" customHeight="1" x14ac:dyDescent="0.2">
      <c r="A31" s="22">
        <v>41275.895833333336</v>
      </c>
      <c r="B31" s="37"/>
      <c r="C31" s="36"/>
      <c r="D31" s="36"/>
      <c r="E31" s="36"/>
      <c r="F31" s="36"/>
      <c r="G31" s="36"/>
      <c r="H31" s="36"/>
    </row>
    <row r="32" spans="1:8" ht="28" customHeight="1" x14ac:dyDescent="0.2">
      <c r="A32" s="22">
        <v>41275.916666666664</v>
      </c>
      <c r="B32" s="37"/>
      <c r="C32" s="36"/>
      <c r="D32" s="36"/>
      <c r="E32" s="36"/>
      <c r="F32" s="36"/>
      <c r="G32" s="36"/>
      <c r="H32" s="36"/>
    </row>
    <row r="33" spans="1:8" ht="28" customHeight="1" x14ac:dyDescent="0.2">
      <c r="A33" s="22">
        <v>41275.9375</v>
      </c>
      <c r="B33" s="37"/>
      <c r="C33" s="36"/>
      <c r="D33" s="36"/>
      <c r="E33" s="36"/>
      <c r="F33" s="36"/>
      <c r="G33" s="36"/>
      <c r="H33" s="36"/>
    </row>
    <row r="34" spans="1:8" ht="28" customHeight="1" x14ac:dyDescent="0.2">
      <c r="A34" s="22">
        <v>41275.958333333336</v>
      </c>
      <c r="B34" s="37"/>
      <c r="C34" s="36"/>
      <c r="D34" s="36"/>
      <c r="E34" s="36"/>
      <c r="F34" s="36"/>
      <c r="G34" s="36"/>
      <c r="H34" s="36"/>
    </row>
    <row r="35" spans="1:8" s="19" customFormat="1" ht="28" customHeight="1" x14ac:dyDescent="0.2">
      <c r="A35" s="23"/>
      <c r="B35" s="21"/>
      <c r="C35" s="21"/>
      <c r="D35" s="21"/>
      <c r="E35" s="21"/>
      <c r="F35" s="21"/>
      <c r="G35" s="21"/>
      <c r="H35" s="21"/>
    </row>
    <row r="36" spans="1:8" s="19" customFormat="1" ht="28" customHeight="1" x14ac:dyDescent="0.2">
      <c r="A36" s="23"/>
      <c r="B36" s="21"/>
      <c r="C36" s="64" t="s">
        <v>86</v>
      </c>
      <c r="D36" s="65" t="s">
        <v>87</v>
      </c>
      <c r="E36" s="66" t="s">
        <v>1</v>
      </c>
      <c r="F36" s="24" t="s">
        <v>88</v>
      </c>
      <c r="G36" s="21"/>
      <c r="H36" s="21"/>
    </row>
  </sheetData>
  <mergeCells count="5">
    <mergeCell ref="B23:B24"/>
    <mergeCell ref="D4:D6"/>
    <mergeCell ref="G2:G3"/>
    <mergeCell ref="E7:E9"/>
    <mergeCell ref="F8:F9"/>
  </mergeCells>
  <pageMargins left="0" right="0" top="0" bottom="0" header="0" footer="0"/>
  <pageSetup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36"/>
  <sheetViews>
    <sheetView showGridLines="0" zoomScale="85" zoomScaleNormal="85" workbookViewId="0">
      <pane xSplit="1" ySplit="1" topLeftCell="B2" activePane="bottomRight" state="frozenSplit"/>
      <selection activeCell="D4" sqref="D4:D5"/>
      <selection pane="topRight" activeCell="D4" sqref="D4:D5"/>
      <selection pane="bottomLeft" activeCell="D4" sqref="D4:D5"/>
      <selection pane="bottomRight" activeCell="B25" sqref="B25:B26"/>
    </sheetView>
  </sheetViews>
  <sheetFormatPr baseColWidth="10" defaultColWidth="12.6640625" defaultRowHeight="26" customHeight="1" x14ac:dyDescent="0.2"/>
  <cols>
    <col min="1" max="1" width="15.5" style="19" customWidth="1"/>
    <col min="2" max="7" width="16.6640625" style="19" customWidth="1"/>
    <col min="8" max="8" width="16.83203125" style="19" customWidth="1"/>
    <col min="9" max="256" width="12.6640625" style="19" customWidth="1"/>
    <col min="257" max="16384" width="12.6640625" style="20"/>
  </cols>
  <sheetData>
    <row r="1" spans="1:8" ht="28" customHeight="1" x14ac:dyDescent="0.2">
      <c r="A1" s="63"/>
      <c r="B1" s="63" t="s">
        <v>76</v>
      </c>
      <c r="C1" s="63" t="s">
        <v>77</v>
      </c>
      <c r="D1" s="63" t="s">
        <v>78</v>
      </c>
      <c r="E1" s="63" t="s">
        <v>79</v>
      </c>
      <c r="F1" s="63" t="s">
        <v>80</v>
      </c>
      <c r="G1" s="63" t="s">
        <v>81</v>
      </c>
      <c r="H1" s="63" t="s">
        <v>82</v>
      </c>
    </row>
    <row r="2" spans="1:8" ht="28" customHeight="1" x14ac:dyDescent="0.2">
      <c r="A2" s="22">
        <v>41275.291666666664</v>
      </c>
      <c r="B2" s="36"/>
      <c r="C2" s="36"/>
      <c r="D2" s="36"/>
      <c r="E2" s="36"/>
      <c r="F2" s="36"/>
      <c r="G2" s="37"/>
      <c r="H2" s="36"/>
    </row>
    <row r="3" spans="1:8" ht="28" customHeight="1" x14ac:dyDescent="0.2">
      <c r="A3" s="22">
        <v>41275.3125</v>
      </c>
      <c r="B3" s="36"/>
      <c r="C3" s="37"/>
      <c r="D3" s="36"/>
      <c r="E3" s="36"/>
      <c r="F3" s="36"/>
      <c r="G3" s="37"/>
      <c r="H3" s="36"/>
    </row>
    <row r="4" spans="1:8" ht="28" customHeight="1" x14ac:dyDescent="0.2">
      <c r="A4" s="22">
        <v>41275.333333333336</v>
      </c>
      <c r="B4" s="36"/>
      <c r="C4" s="36"/>
      <c r="D4" s="36"/>
      <c r="E4" s="36"/>
      <c r="F4" s="36"/>
      <c r="G4" s="193" t="s">
        <v>105</v>
      </c>
      <c r="H4" s="36"/>
    </row>
    <row r="5" spans="1:8" ht="28" customHeight="1" x14ac:dyDescent="0.2">
      <c r="A5" s="22">
        <v>41275.354166666664</v>
      </c>
      <c r="B5" s="36"/>
      <c r="C5" s="36"/>
      <c r="D5" s="36"/>
      <c r="E5" s="36"/>
      <c r="F5" s="36"/>
      <c r="G5" s="193"/>
      <c r="H5" s="36"/>
    </row>
    <row r="6" spans="1:8" ht="28" customHeight="1" x14ac:dyDescent="0.2">
      <c r="A6" s="22">
        <v>41275.375</v>
      </c>
      <c r="B6" s="36"/>
      <c r="C6" s="178" t="s">
        <v>83</v>
      </c>
      <c r="D6" s="194" t="s">
        <v>106</v>
      </c>
      <c r="E6" s="38"/>
      <c r="F6" s="38"/>
      <c r="G6" s="37"/>
      <c r="H6" s="37"/>
    </row>
    <row r="7" spans="1:8" ht="28" customHeight="1" x14ac:dyDescent="0.2">
      <c r="A7" s="22">
        <v>41275.395833333336</v>
      </c>
      <c r="B7" s="36"/>
      <c r="C7" s="178"/>
      <c r="D7" s="195"/>
      <c r="E7" s="37"/>
      <c r="F7" s="36"/>
      <c r="G7" s="37"/>
      <c r="H7" s="37"/>
    </row>
    <row r="8" spans="1:8" ht="28" customHeight="1" x14ac:dyDescent="0.2">
      <c r="A8" s="22">
        <v>41275.416666666664</v>
      </c>
      <c r="B8" s="36"/>
      <c r="C8" s="37"/>
      <c r="D8" s="196"/>
      <c r="E8" s="37"/>
      <c r="F8" s="37"/>
      <c r="G8" s="36"/>
      <c r="H8" s="36"/>
    </row>
    <row r="9" spans="1:8" ht="28" customHeight="1" x14ac:dyDescent="0.2">
      <c r="A9" s="22">
        <v>41275.4375</v>
      </c>
      <c r="B9" s="36"/>
      <c r="C9" s="37"/>
      <c r="D9" s="36"/>
      <c r="E9" s="193" t="s">
        <v>84</v>
      </c>
      <c r="F9" s="37"/>
      <c r="G9" s="36"/>
      <c r="H9" s="36"/>
    </row>
    <row r="10" spans="1:8" ht="28" customHeight="1" x14ac:dyDescent="0.2">
      <c r="A10" s="22">
        <v>41275.458333333336</v>
      </c>
      <c r="B10" s="36"/>
      <c r="C10" s="37"/>
      <c r="D10" s="36"/>
      <c r="E10" s="198"/>
      <c r="F10" s="193" t="s">
        <v>85</v>
      </c>
      <c r="G10" s="36"/>
      <c r="H10" s="36"/>
    </row>
    <row r="11" spans="1:8" ht="28" customHeight="1" x14ac:dyDescent="0.2">
      <c r="A11" s="22">
        <v>41275.479166666664</v>
      </c>
      <c r="B11" s="36"/>
      <c r="C11" s="38"/>
      <c r="D11" s="38"/>
      <c r="E11" s="198"/>
      <c r="F11" s="199"/>
      <c r="G11" s="37"/>
      <c r="H11" s="37"/>
    </row>
    <row r="12" spans="1:8" ht="28" customHeight="1" x14ac:dyDescent="0.2">
      <c r="A12" s="22">
        <v>41275.5</v>
      </c>
      <c r="B12" s="36"/>
      <c r="C12" s="38"/>
      <c r="D12" s="38"/>
      <c r="E12" s="37"/>
      <c r="F12" s="37"/>
      <c r="G12" s="37"/>
      <c r="H12" s="37"/>
    </row>
    <row r="13" spans="1:8" ht="28" customHeight="1" x14ac:dyDescent="0.2">
      <c r="A13" s="22">
        <v>41275.520833333336</v>
      </c>
      <c r="B13" s="36"/>
      <c r="C13" s="36"/>
      <c r="D13" s="36"/>
      <c r="E13" s="37"/>
      <c r="F13" s="37"/>
      <c r="G13" s="37"/>
      <c r="H13" s="37"/>
    </row>
    <row r="14" spans="1:8" ht="28" customHeight="1" x14ac:dyDescent="0.2">
      <c r="A14" s="22">
        <v>41275.541666666664</v>
      </c>
      <c r="B14" s="36"/>
      <c r="C14" s="36"/>
      <c r="D14" s="36"/>
      <c r="E14" s="36"/>
      <c r="F14" s="36"/>
      <c r="G14" s="36"/>
      <c r="H14" s="36"/>
    </row>
    <row r="15" spans="1:8" ht="28" customHeight="1" x14ac:dyDescent="0.2">
      <c r="A15" s="22">
        <v>41275.5625</v>
      </c>
      <c r="B15" s="36"/>
      <c r="C15" s="36"/>
      <c r="D15" s="36"/>
      <c r="E15" s="36"/>
      <c r="F15" s="36"/>
      <c r="G15" s="36"/>
      <c r="H15" s="36"/>
    </row>
    <row r="16" spans="1:8" ht="28" customHeight="1" x14ac:dyDescent="0.2">
      <c r="A16" s="22">
        <v>41275.583333333336</v>
      </c>
      <c r="B16" s="36"/>
      <c r="C16" s="36"/>
      <c r="D16" s="36"/>
      <c r="E16" s="36"/>
      <c r="F16" s="36"/>
      <c r="G16" s="36"/>
      <c r="H16" s="36"/>
    </row>
    <row r="17" spans="1:8" ht="28" customHeight="1" x14ac:dyDescent="0.2">
      <c r="A17" s="22">
        <v>41275.604166666664</v>
      </c>
      <c r="B17" s="36"/>
      <c r="C17" s="38"/>
      <c r="D17" s="38"/>
      <c r="E17" s="36"/>
      <c r="F17" s="36"/>
      <c r="G17" s="36"/>
      <c r="H17" s="36"/>
    </row>
    <row r="18" spans="1:8" ht="28" customHeight="1" x14ac:dyDescent="0.2">
      <c r="A18" s="22">
        <v>41275.625</v>
      </c>
      <c r="B18" s="36"/>
      <c r="C18" s="36"/>
      <c r="D18" s="36"/>
      <c r="E18" s="38"/>
      <c r="F18" s="36"/>
      <c r="G18" s="36"/>
      <c r="H18" s="36"/>
    </row>
    <row r="19" spans="1:8" ht="28" customHeight="1" x14ac:dyDescent="0.2">
      <c r="A19" s="22">
        <v>41275.645833333336</v>
      </c>
      <c r="B19" s="36"/>
      <c r="C19" s="36"/>
      <c r="D19" s="36"/>
      <c r="E19" s="36"/>
      <c r="F19" s="36"/>
      <c r="G19" s="36"/>
      <c r="H19" s="36"/>
    </row>
    <row r="20" spans="1:8" ht="28" customHeight="1" x14ac:dyDescent="0.2">
      <c r="A20" s="22">
        <v>41275.666666666664</v>
      </c>
      <c r="B20" s="36"/>
      <c r="C20" s="36"/>
      <c r="D20" s="36"/>
      <c r="E20" s="36"/>
      <c r="F20" s="36"/>
      <c r="G20" s="36"/>
      <c r="H20" s="36"/>
    </row>
    <row r="21" spans="1:8" ht="28" customHeight="1" x14ac:dyDescent="0.2">
      <c r="A21" s="22">
        <v>41275.6875</v>
      </c>
      <c r="B21" s="36"/>
      <c r="C21" s="36"/>
      <c r="D21" s="36"/>
      <c r="E21" s="36"/>
      <c r="F21" s="36"/>
      <c r="G21" s="36"/>
      <c r="H21" s="36"/>
    </row>
    <row r="22" spans="1:8" ht="28" customHeight="1" x14ac:dyDescent="0.2">
      <c r="A22" s="22">
        <v>41275.708333333336</v>
      </c>
      <c r="B22" s="36"/>
      <c r="C22" s="38"/>
      <c r="D22" s="38"/>
      <c r="E22" s="36"/>
      <c r="F22" s="36"/>
      <c r="G22" s="36"/>
      <c r="H22" s="36"/>
    </row>
    <row r="23" spans="1:8" ht="28" customHeight="1" x14ac:dyDescent="0.2">
      <c r="A23" s="22">
        <v>41275.729166666664</v>
      </c>
      <c r="B23" s="36"/>
      <c r="C23" s="38"/>
      <c r="D23" s="38"/>
      <c r="E23" s="38"/>
      <c r="F23" s="38"/>
      <c r="G23" s="36"/>
      <c r="H23" s="36"/>
    </row>
    <row r="24" spans="1:8" ht="28" customHeight="1" x14ac:dyDescent="0.2">
      <c r="A24" s="22">
        <v>41275.75</v>
      </c>
      <c r="B24" s="36"/>
      <c r="C24" s="36"/>
      <c r="D24" s="36"/>
      <c r="E24" s="36"/>
      <c r="F24" s="36"/>
      <c r="G24" s="36"/>
      <c r="H24" s="36"/>
    </row>
    <row r="25" spans="1:8" ht="28" customHeight="1" x14ac:dyDescent="0.2">
      <c r="A25" s="22">
        <v>41275.770833333336</v>
      </c>
      <c r="B25" s="193" t="s">
        <v>109</v>
      </c>
      <c r="C25" s="36"/>
      <c r="D25" s="36"/>
      <c r="E25" s="36"/>
      <c r="F25" s="36"/>
      <c r="G25" s="36"/>
      <c r="H25" s="36"/>
    </row>
    <row r="26" spans="1:8" ht="28" customHeight="1" x14ac:dyDescent="0.2">
      <c r="A26" s="22">
        <v>41275.791666666664</v>
      </c>
      <c r="B26" s="193"/>
      <c r="C26" s="36"/>
      <c r="D26" s="36"/>
      <c r="E26" s="37"/>
      <c r="F26" s="36"/>
      <c r="G26" s="36"/>
      <c r="H26" s="36"/>
    </row>
    <row r="27" spans="1:8" ht="28" customHeight="1" x14ac:dyDescent="0.2">
      <c r="A27" s="22">
        <v>41275.8125</v>
      </c>
      <c r="B27" s="36"/>
      <c r="C27" s="36"/>
      <c r="D27" s="36"/>
      <c r="E27" s="37"/>
      <c r="F27" s="36"/>
      <c r="G27" s="36"/>
      <c r="H27" s="36"/>
    </row>
    <row r="28" spans="1:8" ht="28" customHeight="1" x14ac:dyDescent="0.2">
      <c r="A28" s="22">
        <v>41275.833333333336</v>
      </c>
      <c r="B28" s="36"/>
      <c r="C28" s="36"/>
      <c r="D28" s="38"/>
      <c r="E28" s="37"/>
      <c r="F28" s="36"/>
      <c r="G28" s="36"/>
      <c r="H28" s="36"/>
    </row>
    <row r="29" spans="1:8" ht="28" customHeight="1" x14ac:dyDescent="0.2">
      <c r="A29" s="22">
        <v>41275.854166666664</v>
      </c>
      <c r="B29" s="36"/>
      <c r="C29" s="36"/>
      <c r="D29" s="36"/>
      <c r="E29" s="37"/>
      <c r="F29" s="36"/>
      <c r="G29" s="36"/>
      <c r="H29" s="36"/>
    </row>
    <row r="30" spans="1:8" ht="28" customHeight="1" x14ac:dyDescent="0.2">
      <c r="A30" s="22">
        <v>41275.875</v>
      </c>
      <c r="B30" s="37"/>
      <c r="C30" s="36"/>
      <c r="D30" s="36"/>
      <c r="E30" s="37"/>
      <c r="F30" s="36"/>
      <c r="G30" s="36"/>
      <c r="H30" s="36"/>
    </row>
    <row r="31" spans="1:8" ht="28" customHeight="1" x14ac:dyDescent="0.2">
      <c r="A31" s="22">
        <v>41275.895833333336</v>
      </c>
      <c r="B31" s="37"/>
      <c r="C31" s="36"/>
      <c r="D31" s="36"/>
      <c r="E31" s="37"/>
      <c r="F31" s="36"/>
      <c r="G31" s="36"/>
      <c r="H31" s="36"/>
    </row>
    <row r="32" spans="1:8" ht="28" customHeight="1" x14ac:dyDescent="0.2">
      <c r="A32" s="22">
        <v>41275.916666666664</v>
      </c>
      <c r="B32" s="37"/>
      <c r="C32" s="36"/>
      <c r="D32" s="36"/>
      <c r="E32" s="37"/>
      <c r="F32" s="36"/>
      <c r="G32" s="36"/>
      <c r="H32" s="36"/>
    </row>
    <row r="33" spans="1:8" ht="28" customHeight="1" x14ac:dyDescent="0.2">
      <c r="A33" s="22">
        <v>41275.9375</v>
      </c>
      <c r="B33" s="37"/>
      <c r="C33" s="36"/>
      <c r="D33" s="36"/>
      <c r="E33" s="37"/>
      <c r="F33" s="36"/>
      <c r="G33" s="36"/>
      <c r="H33" s="36"/>
    </row>
    <row r="34" spans="1:8" ht="28" customHeight="1" x14ac:dyDescent="0.2">
      <c r="A34" s="22">
        <v>41275.958333333336</v>
      </c>
      <c r="B34" s="37"/>
      <c r="C34" s="36"/>
      <c r="D34" s="36"/>
      <c r="E34" s="37"/>
      <c r="F34" s="36"/>
      <c r="G34" s="36"/>
      <c r="H34" s="36"/>
    </row>
    <row r="35" spans="1:8" s="19" customFormat="1" ht="28" customHeight="1" x14ac:dyDescent="0.2">
      <c r="A35" s="23"/>
      <c r="B35" s="21"/>
      <c r="C35" s="21"/>
      <c r="D35" s="21"/>
      <c r="E35" s="21"/>
      <c r="F35" s="21"/>
      <c r="G35" s="21"/>
      <c r="H35" s="21"/>
    </row>
    <row r="36" spans="1:8" s="19" customFormat="1" ht="28" customHeight="1" x14ac:dyDescent="0.2">
      <c r="A36" s="23"/>
      <c r="B36" s="21"/>
      <c r="C36" s="64" t="s">
        <v>86</v>
      </c>
      <c r="D36" s="65" t="s">
        <v>87</v>
      </c>
      <c r="E36" s="66" t="s">
        <v>1</v>
      </c>
      <c r="F36" s="24" t="s">
        <v>88</v>
      </c>
      <c r="G36" s="21"/>
      <c r="H36" s="21"/>
    </row>
  </sheetData>
  <mergeCells count="5">
    <mergeCell ref="B25:B26"/>
    <mergeCell ref="G4:G5"/>
    <mergeCell ref="E9:E11"/>
    <mergeCell ref="F10:F11"/>
    <mergeCell ref="D6:D8"/>
  </mergeCells>
  <pageMargins left="0" right="0" top="0" bottom="0" header="0" footer="0"/>
  <pageSetup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35"/>
  <sheetViews>
    <sheetView showGridLines="0" zoomScale="80" zoomScaleNormal="80" workbookViewId="0">
      <pane xSplit="1" ySplit="1" topLeftCell="B2" activePane="bottomRight" state="frozenSplit"/>
      <selection activeCell="D4" sqref="D4:D5"/>
      <selection pane="topRight" activeCell="D4" sqref="D4:D5"/>
      <selection pane="bottomLeft" activeCell="D4" sqref="D4:D5"/>
      <selection pane="bottomRight" activeCell="B27" sqref="B27:B28"/>
    </sheetView>
  </sheetViews>
  <sheetFormatPr baseColWidth="10" defaultColWidth="12.6640625" defaultRowHeight="26" customHeight="1" x14ac:dyDescent="0.2"/>
  <cols>
    <col min="1" max="1" width="15.5" style="19" customWidth="1"/>
    <col min="2" max="5" width="16.6640625" style="19" customWidth="1"/>
    <col min="6" max="6" width="16.83203125" style="19" customWidth="1"/>
    <col min="7" max="7" width="16.6640625" style="19" customWidth="1"/>
    <col min="8" max="8" width="16.83203125" style="19" customWidth="1"/>
    <col min="9" max="256" width="12.6640625" style="19" customWidth="1"/>
    <col min="257" max="16384" width="12.6640625" style="20"/>
  </cols>
  <sheetData>
    <row r="1" spans="1:8" ht="28" customHeight="1" x14ac:dyDescent="0.2">
      <c r="A1" s="163"/>
      <c r="B1" s="164" t="s">
        <v>76</v>
      </c>
      <c r="C1" s="164" t="s">
        <v>77</v>
      </c>
      <c r="D1" s="164" t="s">
        <v>78</v>
      </c>
      <c r="E1" s="164" t="s">
        <v>79</v>
      </c>
      <c r="F1" s="164" t="s">
        <v>80</v>
      </c>
      <c r="G1" s="164" t="s">
        <v>81</v>
      </c>
      <c r="H1" s="165" t="s">
        <v>82</v>
      </c>
    </row>
    <row r="2" spans="1:8" ht="28" customHeight="1" x14ac:dyDescent="0.2">
      <c r="A2" s="166">
        <v>41275.291666666664</v>
      </c>
      <c r="B2" s="36"/>
      <c r="C2" s="36"/>
      <c r="D2" s="36"/>
      <c r="E2" s="36"/>
      <c r="F2" s="36"/>
      <c r="G2" s="36"/>
      <c r="H2" s="167"/>
    </row>
    <row r="3" spans="1:8" ht="28" customHeight="1" x14ac:dyDescent="0.2">
      <c r="A3" s="166">
        <v>41275.3125</v>
      </c>
      <c r="B3" s="36"/>
      <c r="C3" s="37"/>
      <c r="D3" s="36"/>
      <c r="E3" s="36"/>
      <c r="F3" s="36"/>
      <c r="G3" s="36"/>
      <c r="H3" s="167"/>
    </row>
    <row r="4" spans="1:8" ht="28" customHeight="1" x14ac:dyDescent="0.2">
      <c r="A4" s="166">
        <v>41275.333333333336</v>
      </c>
      <c r="B4" s="36"/>
      <c r="C4" s="36"/>
      <c r="D4" s="36"/>
      <c r="E4" s="36"/>
      <c r="F4" s="36"/>
      <c r="G4" s="36"/>
      <c r="H4" s="167"/>
    </row>
    <row r="5" spans="1:8" ht="28" customHeight="1" x14ac:dyDescent="0.2">
      <c r="A5" s="166">
        <v>41275.354166666664</v>
      </c>
      <c r="B5" s="36"/>
      <c r="C5" s="36"/>
      <c r="D5" s="36"/>
      <c r="E5" s="36"/>
      <c r="F5" s="36"/>
      <c r="G5" s="36"/>
      <c r="H5" s="167"/>
    </row>
    <row r="6" spans="1:8" ht="28" customHeight="1" x14ac:dyDescent="0.2">
      <c r="A6" s="166">
        <v>41275.375</v>
      </c>
      <c r="B6" s="36"/>
      <c r="C6" s="38"/>
      <c r="D6" s="38"/>
      <c r="E6" s="38"/>
      <c r="F6" s="38"/>
      <c r="G6" s="193" t="s">
        <v>105</v>
      </c>
      <c r="H6" s="168"/>
    </row>
    <row r="7" spans="1:8" ht="28" customHeight="1" x14ac:dyDescent="0.2">
      <c r="A7" s="166">
        <v>41275.395833333336</v>
      </c>
      <c r="B7" s="36"/>
      <c r="C7" s="36"/>
      <c r="D7" s="36"/>
      <c r="E7" s="36"/>
      <c r="F7" s="36"/>
      <c r="G7" s="193"/>
      <c r="H7" s="168"/>
    </row>
    <row r="8" spans="1:8" ht="28" customHeight="1" x14ac:dyDescent="0.2">
      <c r="A8" s="166">
        <v>41275.416666666664</v>
      </c>
      <c r="B8" s="36"/>
      <c r="C8" s="36"/>
      <c r="D8" s="194" t="s">
        <v>106</v>
      </c>
      <c r="E8" s="36"/>
      <c r="F8" s="36"/>
      <c r="G8" s="36"/>
      <c r="H8" s="167"/>
    </row>
    <row r="9" spans="1:8" ht="28" customHeight="1" x14ac:dyDescent="0.2">
      <c r="A9" s="166">
        <v>41275.4375</v>
      </c>
      <c r="B9" s="36"/>
      <c r="C9" s="36"/>
      <c r="D9" s="195"/>
      <c r="E9" s="36"/>
      <c r="F9" s="36"/>
      <c r="G9" s="36"/>
      <c r="H9" s="167"/>
    </row>
    <row r="10" spans="1:8" ht="28" customHeight="1" x14ac:dyDescent="0.2">
      <c r="A10" s="166">
        <v>41275.458333333336</v>
      </c>
      <c r="B10" s="36"/>
      <c r="C10" s="37"/>
      <c r="D10" s="196"/>
      <c r="E10" s="36"/>
      <c r="F10" s="36"/>
      <c r="G10" s="36"/>
      <c r="H10" s="167"/>
    </row>
    <row r="11" spans="1:8" ht="28" customHeight="1" x14ac:dyDescent="0.2">
      <c r="A11" s="166">
        <v>41275.479166666664</v>
      </c>
      <c r="B11" s="36"/>
      <c r="C11" s="38"/>
      <c r="D11" s="38"/>
      <c r="E11" s="193" t="s">
        <v>84</v>
      </c>
      <c r="F11" s="38"/>
      <c r="G11" s="37"/>
      <c r="H11" s="168"/>
    </row>
    <row r="12" spans="1:8" ht="28" customHeight="1" x14ac:dyDescent="0.2">
      <c r="A12" s="166">
        <v>41275.5</v>
      </c>
      <c r="B12" s="36"/>
      <c r="C12" s="38"/>
      <c r="D12" s="38"/>
      <c r="E12" s="197"/>
      <c r="F12" s="193" t="s">
        <v>85</v>
      </c>
      <c r="G12" s="37"/>
      <c r="H12" s="168"/>
    </row>
    <row r="13" spans="1:8" ht="28" customHeight="1" x14ac:dyDescent="0.2">
      <c r="A13" s="166">
        <v>41275.520833333336</v>
      </c>
      <c r="B13" s="36"/>
      <c r="C13" s="36"/>
      <c r="D13" s="36"/>
      <c r="E13" s="197"/>
      <c r="F13" s="193"/>
      <c r="G13" s="37"/>
      <c r="H13" s="168"/>
    </row>
    <row r="14" spans="1:8" ht="28" customHeight="1" x14ac:dyDescent="0.2">
      <c r="A14" s="166">
        <v>41275.541666666664</v>
      </c>
      <c r="B14" s="36"/>
      <c r="C14" s="36"/>
      <c r="D14" s="36"/>
      <c r="E14" s="36"/>
      <c r="F14" s="36"/>
      <c r="G14" s="36"/>
      <c r="H14" s="167"/>
    </row>
    <row r="15" spans="1:8" ht="28" customHeight="1" x14ac:dyDescent="0.2">
      <c r="A15" s="166">
        <v>41275.5625</v>
      </c>
      <c r="B15" s="36"/>
      <c r="C15" s="36"/>
      <c r="D15" s="36"/>
      <c r="E15" s="36"/>
      <c r="F15" s="36"/>
      <c r="G15" s="36"/>
      <c r="H15" s="167"/>
    </row>
    <row r="16" spans="1:8" ht="28" customHeight="1" x14ac:dyDescent="0.2">
      <c r="A16" s="166">
        <v>41275.583333333336</v>
      </c>
      <c r="B16" s="36"/>
      <c r="C16" s="36"/>
      <c r="D16" s="36"/>
      <c r="E16" s="36"/>
      <c r="F16" s="36"/>
      <c r="G16" s="36"/>
      <c r="H16" s="167"/>
    </row>
    <row r="17" spans="1:8" ht="28" customHeight="1" x14ac:dyDescent="0.2">
      <c r="A17" s="166">
        <v>41275.604166666664</v>
      </c>
      <c r="B17" s="36"/>
      <c r="C17" s="38"/>
      <c r="D17" s="36"/>
      <c r="E17" s="36"/>
      <c r="F17" s="36"/>
      <c r="G17" s="36"/>
      <c r="H17" s="167"/>
    </row>
    <row r="18" spans="1:8" ht="28" customHeight="1" x14ac:dyDescent="0.2">
      <c r="A18" s="166">
        <v>41275.625</v>
      </c>
      <c r="B18" s="36"/>
      <c r="C18" s="36"/>
      <c r="D18" s="36"/>
      <c r="E18" s="38"/>
      <c r="F18" s="38"/>
      <c r="G18" s="36"/>
      <c r="H18" s="167"/>
    </row>
    <row r="19" spans="1:8" ht="28" customHeight="1" x14ac:dyDescent="0.2">
      <c r="A19" s="166">
        <v>41275.645833333336</v>
      </c>
      <c r="B19" s="36"/>
      <c r="C19" s="36"/>
      <c r="D19" s="36"/>
      <c r="E19" s="36"/>
      <c r="F19" s="36"/>
      <c r="G19" s="36"/>
      <c r="H19" s="167"/>
    </row>
    <row r="20" spans="1:8" ht="28" customHeight="1" x14ac:dyDescent="0.2">
      <c r="A20" s="166">
        <v>41275.666666666664</v>
      </c>
      <c r="B20" s="36"/>
      <c r="C20" s="36"/>
      <c r="D20" s="36"/>
      <c r="E20" s="36"/>
      <c r="F20" s="36"/>
      <c r="G20" s="36"/>
      <c r="H20" s="167"/>
    </row>
    <row r="21" spans="1:8" ht="28" customHeight="1" x14ac:dyDescent="0.2">
      <c r="A21" s="166">
        <v>41275.6875</v>
      </c>
      <c r="B21" s="36"/>
      <c r="C21" s="36"/>
      <c r="D21" s="36"/>
      <c r="E21" s="36"/>
      <c r="F21" s="36"/>
      <c r="G21" s="36"/>
      <c r="H21" s="167"/>
    </row>
    <row r="22" spans="1:8" ht="28" customHeight="1" x14ac:dyDescent="0.2">
      <c r="A22" s="166">
        <v>41275.708333333336</v>
      </c>
      <c r="B22" s="36"/>
      <c r="C22" s="38"/>
      <c r="D22" s="38"/>
      <c r="E22" s="36"/>
      <c r="F22" s="36"/>
      <c r="G22" s="36"/>
      <c r="H22" s="167"/>
    </row>
    <row r="23" spans="1:8" ht="28" customHeight="1" x14ac:dyDescent="0.2">
      <c r="A23" s="166">
        <v>41275.729166666664</v>
      </c>
      <c r="B23" s="36"/>
      <c r="C23" s="38"/>
      <c r="D23" s="38"/>
      <c r="E23" s="38"/>
      <c r="F23" s="38"/>
      <c r="G23" s="36"/>
      <c r="H23" s="167"/>
    </row>
    <row r="24" spans="1:8" ht="28" customHeight="1" x14ac:dyDescent="0.2">
      <c r="A24" s="166">
        <v>41275.75</v>
      </c>
      <c r="B24" s="36"/>
      <c r="C24" s="36"/>
      <c r="D24" s="36"/>
      <c r="E24" s="36"/>
      <c r="F24" s="36"/>
      <c r="G24" s="36"/>
      <c r="H24" s="167"/>
    </row>
    <row r="25" spans="1:8" ht="28" customHeight="1" x14ac:dyDescent="0.2">
      <c r="A25" s="166">
        <v>41275.770833333336</v>
      </c>
      <c r="B25" s="36"/>
      <c r="C25" s="36"/>
      <c r="D25" s="36"/>
      <c r="E25" s="36"/>
      <c r="F25" s="36"/>
      <c r="G25" s="36"/>
      <c r="H25" s="167"/>
    </row>
    <row r="26" spans="1:8" ht="28" customHeight="1" x14ac:dyDescent="0.2">
      <c r="A26" s="166">
        <v>41275.791666666664</v>
      </c>
      <c r="B26" s="36"/>
      <c r="C26" s="36"/>
      <c r="D26" s="36"/>
      <c r="E26" s="36"/>
      <c r="F26" s="36"/>
      <c r="G26" s="36"/>
      <c r="H26" s="167"/>
    </row>
    <row r="27" spans="1:8" ht="28" customHeight="1" x14ac:dyDescent="0.2">
      <c r="A27" s="166">
        <v>41275.8125</v>
      </c>
      <c r="B27" s="193" t="s">
        <v>109</v>
      </c>
      <c r="C27" s="36"/>
      <c r="D27" s="36"/>
      <c r="E27" s="36"/>
      <c r="F27" s="36"/>
      <c r="G27" s="36"/>
      <c r="H27" s="167"/>
    </row>
    <row r="28" spans="1:8" ht="28" customHeight="1" x14ac:dyDescent="0.2">
      <c r="A28" s="166">
        <v>41275.833333333336</v>
      </c>
      <c r="B28" s="193"/>
      <c r="C28" s="36"/>
      <c r="D28" s="36"/>
      <c r="E28" s="36"/>
      <c r="F28" s="36"/>
      <c r="G28" s="36"/>
      <c r="H28" s="167"/>
    </row>
    <row r="29" spans="1:8" ht="28" customHeight="1" x14ac:dyDescent="0.2">
      <c r="A29" s="166">
        <v>41275.854166666664</v>
      </c>
      <c r="B29" s="36"/>
      <c r="C29" s="36"/>
      <c r="D29" s="36"/>
      <c r="E29" s="36"/>
      <c r="F29" s="36"/>
      <c r="G29" s="36"/>
      <c r="H29" s="167"/>
    </row>
    <row r="30" spans="1:8" ht="28" customHeight="1" x14ac:dyDescent="0.2">
      <c r="A30" s="166">
        <v>41275.875</v>
      </c>
      <c r="B30" s="37"/>
      <c r="C30" s="36"/>
      <c r="D30" s="36"/>
      <c r="E30" s="36"/>
      <c r="F30" s="36"/>
      <c r="G30" s="36"/>
      <c r="H30" s="167"/>
    </row>
    <row r="31" spans="1:8" ht="28" customHeight="1" x14ac:dyDescent="0.2">
      <c r="A31" s="166">
        <v>41275.895833333336</v>
      </c>
      <c r="B31" s="37"/>
      <c r="C31" s="36"/>
      <c r="D31" s="36"/>
      <c r="E31" s="36"/>
      <c r="F31" s="36"/>
      <c r="G31" s="36"/>
      <c r="H31" s="167"/>
    </row>
    <row r="32" spans="1:8" ht="28" customHeight="1" x14ac:dyDescent="0.2">
      <c r="A32" s="166">
        <v>41275.916666666664</v>
      </c>
      <c r="B32" s="37"/>
      <c r="C32" s="36"/>
      <c r="D32" s="36"/>
      <c r="E32" s="36"/>
      <c r="F32" s="36"/>
      <c r="G32" s="36"/>
      <c r="H32" s="167"/>
    </row>
    <row r="33" spans="1:8" ht="28" customHeight="1" x14ac:dyDescent="0.2">
      <c r="A33" s="166">
        <v>41275.9375</v>
      </c>
      <c r="B33" s="37"/>
      <c r="C33" s="36"/>
      <c r="D33" s="36"/>
      <c r="E33" s="36"/>
      <c r="F33" s="36"/>
      <c r="G33" s="36"/>
      <c r="H33" s="167"/>
    </row>
    <row r="34" spans="1:8" s="19" customFormat="1" ht="28" customHeight="1" x14ac:dyDescent="0.2">
      <c r="A34" s="169"/>
      <c r="B34" s="21"/>
      <c r="C34" s="21"/>
      <c r="D34" s="21"/>
      <c r="E34" s="21"/>
      <c r="F34" s="21"/>
      <c r="G34" s="21"/>
      <c r="H34" s="170"/>
    </row>
    <row r="35" spans="1:8" s="19" customFormat="1" ht="28" customHeight="1" thickBot="1" x14ac:dyDescent="0.25">
      <c r="A35" s="171"/>
      <c r="B35" s="172"/>
      <c r="C35" s="173" t="s">
        <v>86</v>
      </c>
      <c r="D35" s="174" t="s">
        <v>87</v>
      </c>
      <c r="E35" s="175" t="s">
        <v>1</v>
      </c>
      <c r="F35" s="176" t="s">
        <v>88</v>
      </c>
      <c r="G35" s="172"/>
      <c r="H35" s="177"/>
    </row>
  </sheetData>
  <mergeCells count="5">
    <mergeCell ref="B27:B28"/>
    <mergeCell ref="G6:G7"/>
    <mergeCell ref="E11:E13"/>
    <mergeCell ref="F12:F13"/>
    <mergeCell ref="D8:D10"/>
  </mergeCells>
  <phoneticPr fontId="10" type="noConversion"/>
  <printOptions horizontalCentered="1" verticalCentered="1"/>
  <pageMargins left="0" right="0" top="0" bottom="0" header="0" footer="0"/>
  <pageSetup scale="74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T36"/>
  <sheetViews>
    <sheetView showGridLines="0" zoomScale="85" zoomScaleNormal="85" workbookViewId="0">
      <pane xSplit="1" ySplit="1" topLeftCell="B8" activePane="bottomRight" state="frozenSplit"/>
      <selection activeCell="D4" sqref="D4:D5"/>
      <selection pane="topRight" activeCell="D4" sqref="D4:D5"/>
      <selection pane="bottomLeft" activeCell="D4" sqref="D4:D5"/>
      <selection pane="bottomRight" activeCell="G8" sqref="G8:G9"/>
    </sheetView>
  </sheetViews>
  <sheetFormatPr baseColWidth="10" defaultColWidth="12.6640625" defaultRowHeight="26" customHeight="1" x14ac:dyDescent="0.2"/>
  <cols>
    <col min="1" max="1" width="15.5" style="19" customWidth="1"/>
    <col min="2" max="5" width="16.6640625" style="19" customWidth="1"/>
    <col min="6" max="6" width="16.83203125" style="19" customWidth="1"/>
    <col min="7" max="7" width="16.6640625" style="19" customWidth="1"/>
    <col min="8" max="8" width="16.83203125" style="19" customWidth="1"/>
    <col min="9" max="254" width="12.6640625" style="19" customWidth="1"/>
    <col min="255" max="16384" width="12.6640625" style="20"/>
  </cols>
  <sheetData>
    <row r="1" spans="1:8" ht="28" customHeight="1" x14ac:dyDescent="0.2">
      <c r="A1" s="63"/>
      <c r="B1" s="63" t="s">
        <v>76</v>
      </c>
      <c r="C1" s="63" t="s">
        <v>77</v>
      </c>
      <c r="D1" s="63" t="s">
        <v>78</v>
      </c>
      <c r="E1" s="63" t="s">
        <v>79</v>
      </c>
      <c r="F1" s="63" t="s">
        <v>80</v>
      </c>
      <c r="G1" s="63" t="s">
        <v>81</v>
      </c>
      <c r="H1" s="63" t="s">
        <v>82</v>
      </c>
    </row>
    <row r="2" spans="1:8" ht="28" customHeight="1" x14ac:dyDescent="0.2">
      <c r="A2" s="22">
        <v>41275.291666666664</v>
      </c>
      <c r="B2" s="26"/>
      <c r="C2" s="27"/>
      <c r="D2" s="27"/>
      <c r="E2" s="27"/>
      <c r="F2" s="27"/>
      <c r="G2" s="26"/>
      <c r="H2" s="26"/>
    </row>
    <row r="3" spans="1:8" ht="28" customHeight="1" x14ac:dyDescent="0.2">
      <c r="A3" s="22">
        <v>41275.3125</v>
      </c>
      <c r="B3" s="26"/>
      <c r="C3" s="29"/>
      <c r="D3" s="28"/>
      <c r="E3" s="28"/>
      <c r="F3" s="28"/>
      <c r="G3" s="26"/>
      <c r="H3" s="26"/>
    </row>
    <row r="4" spans="1:8" ht="28" customHeight="1" x14ac:dyDescent="0.2">
      <c r="A4" s="22">
        <v>41275.333333333336</v>
      </c>
      <c r="B4" s="26"/>
      <c r="C4" s="26"/>
      <c r="D4" s="26"/>
      <c r="E4" s="26"/>
      <c r="F4" s="26"/>
      <c r="G4" s="26"/>
      <c r="H4" s="26"/>
    </row>
    <row r="5" spans="1:8" ht="28" customHeight="1" x14ac:dyDescent="0.2">
      <c r="A5" s="22">
        <v>41275.354166666664</v>
      </c>
      <c r="B5" s="26"/>
      <c r="C5" s="30"/>
      <c r="D5" s="30"/>
      <c r="E5" s="30"/>
      <c r="F5" s="30"/>
      <c r="G5" s="26"/>
      <c r="H5" s="26"/>
    </row>
    <row r="6" spans="1:8" ht="28" customHeight="1" x14ac:dyDescent="0.2">
      <c r="A6" s="22">
        <v>41275.375</v>
      </c>
      <c r="B6" s="26"/>
      <c r="C6" s="31"/>
      <c r="D6" s="31"/>
      <c r="E6" s="31"/>
      <c r="F6" s="31"/>
      <c r="G6" s="35"/>
      <c r="H6" s="26"/>
    </row>
    <row r="7" spans="1:8" ht="28" customHeight="1" x14ac:dyDescent="0.2">
      <c r="A7" s="22">
        <v>41275.395833333336</v>
      </c>
      <c r="B7" s="26"/>
      <c r="C7" s="31"/>
      <c r="D7" s="25"/>
      <c r="E7" s="26"/>
      <c r="F7" s="26"/>
      <c r="G7" s="35"/>
      <c r="H7" s="26"/>
    </row>
    <row r="8" spans="1:8" ht="28" customHeight="1" x14ac:dyDescent="0.2">
      <c r="A8" s="22">
        <v>41275.416666666664</v>
      </c>
      <c r="B8" s="26"/>
      <c r="C8" s="35"/>
      <c r="D8" s="35"/>
      <c r="E8" s="32"/>
      <c r="F8" s="30"/>
      <c r="G8" s="193" t="s">
        <v>105</v>
      </c>
      <c r="H8" s="26"/>
    </row>
    <row r="9" spans="1:8" ht="28" customHeight="1" x14ac:dyDescent="0.2">
      <c r="A9" s="22">
        <v>41275.4375</v>
      </c>
      <c r="B9" s="26"/>
      <c r="C9" s="35"/>
      <c r="D9" s="35"/>
      <c r="E9" s="32"/>
      <c r="F9" s="30"/>
      <c r="G9" s="193"/>
      <c r="H9" s="26"/>
    </row>
    <row r="10" spans="1:8" ht="28" customHeight="1" x14ac:dyDescent="0.2">
      <c r="A10" s="22">
        <v>41275.458333333336</v>
      </c>
      <c r="B10" s="26"/>
      <c r="C10" s="179" t="s">
        <v>83</v>
      </c>
      <c r="D10" s="194" t="s">
        <v>106</v>
      </c>
      <c r="E10" s="32"/>
      <c r="F10" s="30"/>
      <c r="G10" s="26"/>
      <c r="H10" s="26"/>
    </row>
    <row r="11" spans="1:8" ht="28" customHeight="1" x14ac:dyDescent="0.2">
      <c r="A11" s="22">
        <v>41275.479166666664</v>
      </c>
      <c r="B11" s="26"/>
      <c r="C11" s="179"/>
      <c r="D11" s="195"/>
      <c r="E11" s="35"/>
      <c r="F11" s="31"/>
      <c r="G11" s="26"/>
      <c r="H11" s="26"/>
    </row>
    <row r="12" spans="1:8" ht="28" customHeight="1" x14ac:dyDescent="0.2">
      <c r="A12" s="22">
        <v>41275.5</v>
      </c>
      <c r="B12" s="26"/>
      <c r="C12" s="31"/>
      <c r="D12" s="196"/>
      <c r="E12" s="35"/>
      <c r="F12" s="35"/>
      <c r="G12" s="26"/>
      <c r="H12" s="26"/>
    </row>
    <row r="13" spans="1:8" ht="28" customHeight="1" x14ac:dyDescent="0.2">
      <c r="A13" s="22">
        <v>41275.520833333336</v>
      </c>
      <c r="B13" s="26"/>
      <c r="C13" s="26"/>
      <c r="D13" s="26"/>
      <c r="E13" s="200" t="s">
        <v>84</v>
      </c>
      <c r="F13" s="35"/>
      <c r="G13" s="26"/>
      <c r="H13" s="26"/>
    </row>
    <row r="14" spans="1:8" ht="28" customHeight="1" x14ac:dyDescent="0.2">
      <c r="A14" s="22">
        <v>41275.541666666664</v>
      </c>
      <c r="B14" s="26"/>
      <c r="C14" s="26"/>
      <c r="D14" s="30"/>
      <c r="E14" s="200"/>
      <c r="F14" s="193" t="s">
        <v>85</v>
      </c>
      <c r="G14" s="26"/>
      <c r="H14" s="26"/>
    </row>
    <row r="15" spans="1:8" ht="28" customHeight="1" x14ac:dyDescent="0.2">
      <c r="A15" s="22">
        <v>41275.5625</v>
      </c>
      <c r="B15" s="26"/>
      <c r="C15" s="26"/>
      <c r="D15" s="30"/>
      <c r="E15" s="200"/>
      <c r="F15" s="193"/>
      <c r="G15" s="26"/>
      <c r="H15" s="26"/>
    </row>
    <row r="16" spans="1:8" ht="28" customHeight="1" x14ac:dyDescent="0.2">
      <c r="A16" s="22">
        <v>41275.583333333336</v>
      </c>
      <c r="B16" s="26"/>
      <c r="C16" s="26"/>
      <c r="D16" s="30"/>
      <c r="E16" s="26"/>
      <c r="F16" s="32"/>
      <c r="G16" s="27"/>
      <c r="H16" s="26"/>
    </row>
    <row r="17" spans="1:8" ht="28" customHeight="1" x14ac:dyDescent="0.2">
      <c r="A17" s="22">
        <v>41275.604166666664</v>
      </c>
      <c r="B17" s="26"/>
      <c r="C17" s="26"/>
      <c r="D17" s="31"/>
      <c r="E17" s="26"/>
      <c r="F17" s="32"/>
      <c r="G17" s="28"/>
      <c r="H17" s="26"/>
    </row>
    <row r="18" spans="1:8" ht="28" customHeight="1" x14ac:dyDescent="0.2">
      <c r="A18" s="22">
        <v>41275.625</v>
      </c>
      <c r="B18" s="26"/>
      <c r="C18" s="26"/>
      <c r="D18" s="26"/>
      <c r="E18" s="34"/>
      <c r="F18" s="31"/>
      <c r="G18" s="28"/>
      <c r="H18" s="26"/>
    </row>
    <row r="19" spans="1:8" ht="28" customHeight="1" x14ac:dyDescent="0.2">
      <c r="A19" s="22">
        <v>41275.645833333336</v>
      </c>
      <c r="B19" s="26"/>
      <c r="C19" s="32"/>
      <c r="D19" s="32"/>
      <c r="E19" s="34"/>
      <c r="F19" s="26"/>
      <c r="G19" s="28"/>
      <c r="H19" s="26"/>
    </row>
    <row r="20" spans="1:8" ht="28" customHeight="1" x14ac:dyDescent="0.2">
      <c r="A20" s="22">
        <v>41275.666666666664</v>
      </c>
      <c r="B20" s="26"/>
      <c r="C20" s="32"/>
      <c r="D20" s="32"/>
      <c r="E20" s="32"/>
      <c r="F20" s="34"/>
      <c r="G20" s="28"/>
      <c r="H20" s="26"/>
    </row>
    <row r="21" spans="1:8" ht="28" customHeight="1" x14ac:dyDescent="0.2">
      <c r="A21" s="22">
        <v>41275.6875</v>
      </c>
      <c r="B21" s="26"/>
      <c r="C21" s="32"/>
      <c r="D21" s="32"/>
      <c r="E21" s="39"/>
      <c r="F21" s="34"/>
      <c r="G21" s="28"/>
      <c r="H21" s="26"/>
    </row>
    <row r="22" spans="1:8" ht="28" customHeight="1" x14ac:dyDescent="0.2">
      <c r="A22" s="22">
        <v>41275.708333333336</v>
      </c>
      <c r="B22" s="26"/>
      <c r="C22" s="31"/>
      <c r="D22" s="31"/>
      <c r="E22" s="40"/>
      <c r="F22" s="34"/>
      <c r="G22" s="28"/>
      <c r="H22" s="26"/>
    </row>
    <row r="23" spans="1:8" ht="28" customHeight="1" x14ac:dyDescent="0.2">
      <c r="A23" s="22">
        <v>41275.729166666664</v>
      </c>
      <c r="B23" s="26"/>
      <c r="C23" s="31"/>
      <c r="D23" s="31"/>
      <c r="E23" s="40"/>
      <c r="F23" s="31"/>
      <c r="G23" s="28"/>
      <c r="H23" s="26"/>
    </row>
    <row r="24" spans="1:8" ht="28" customHeight="1" x14ac:dyDescent="0.2">
      <c r="A24" s="22">
        <v>41275.75</v>
      </c>
      <c r="B24" s="27"/>
      <c r="C24" s="27"/>
      <c r="D24" s="26"/>
      <c r="E24" s="41"/>
      <c r="F24" s="26"/>
      <c r="G24" s="26"/>
      <c r="H24" s="33"/>
    </row>
    <row r="25" spans="1:8" ht="28" customHeight="1" x14ac:dyDescent="0.2">
      <c r="A25" s="22">
        <v>41275.770833333336</v>
      </c>
      <c r="B25" s="28"/>
      <c r="C25" s="27"/>
      <c r="D25" s="30"/>
      <c r="E25" s="42"/>
      <c r="F25" s="26"/>
      <c r="G25" s="26"/>
      <c r="H25" s="33"/>
    </row>
    <row r="26" spans="1:8" ht="28" customHeight="1" x14ac:dyDescent="0.2">
      <c r="A26" s="22">
        <v>41275.791666666664</v>
      </c>
      <c r="B26" s="28"/>
      <c r="C26" s="29"/>
      <c r="D26" s="30"/>
      <c r="E26" s="41"/>
      <c r="F26" s="26"/>
      <c r="G26" s="26"/>
      <c r="H26" s="33"/>
    </row>
    <row r="27" spans="1:8" ht="28" customHeight="1" x14ac:dyDescent="0.2">
      <c r="A27" s="22">
        <v>41275.8125</v>
      </c>
      <c r="B27" s="28"/>
      <c r="C27" s="27"/>
      <c r="D27" s="26"/>
      <c r="E27" s="42"/>
      <c r="F27" s="26"/>
      <c r="G27" s="26"/>
      <c r="H27" s="33"/>
    </row>
    <row r="28" spans="1:8" ht="28" customHeight="1" x14ac:dyDescent="0.2">
      <c r="A28" s="22">
        <v>41275.833333333336</v>
      </c>
      <c r="B28" s="28"/>
      <c r="C28" s="27"/>
      <c r="D28" s="32"/>
      <c r="E28" s="42"/>
      <c r="F28" s="26"/>
      <c r="G28" s="26"/>
      <c r="H28" s="33"/>
    </row>
    <row r="29" spans="1:8" ht="28" customHeight="1" x14ac:dyDescent="0.2">
      <c r="A29" s="22">
        <v>41275.854166666664</v>
      </c>
      <c r="B29" s="193" t="s">
        <v>109</v>
      </c>
      <c r="C29" s="27"/>
      <c r="D29" s="32"/>
      <c r="E29" s="42"/>
      <c r="F29" s="26"/>
      <c r="G29" s="26"/>
      <c r="H29" s="33"/>
    </row>
    <row r="30" spans="1:8" ht="28" customHeight="1" x14ac:dyDescent="0.2">
      <c r="A30" s="22">
        <v>41275.875</v>
      </c>
      <c r="B30" s="193"/>
      <c r="C30" s="27"/>
      <c r="D30" s="26"/>
      <c r="E30" s="42"/>
      <c r="F30" s="26"/>
      <c r="G30" s="27"/>
      <c r="H30" s="27"/>
    </row>
    <row r="31" spans="1:8" ht="28" customHeight="1" x14ac:dyDescent="0.2">
      <c r="A31" s="22">
        <v>41275.895833333336</v>
      </c>
      <c r="B31" s="26"/>
      <c r="C31" s="27"/>
      <c r="D31" s="34"/>
      <c r="E31" s="42"/>
      <c r="F31" s="30"/>
      <c r="G31" s="28"/>
      <c r="H31" s="28"/>
    </row>
    <row r="32" spans="1:8" ht="28" customHeight="1" x14ac:dyDescent="0.2">
      <c r="A32" s="22">
        <v>41275.916666666664</v>
      </c>
      <c r="B32" s="26"/>
      <c r="C32" s="27"/>
      <c r="D32" s="34"/>
      <c r="E32" s="42"/>
      <c r="F32" s="30"/>
      <c r="G32" s="28"/>
      <c r="H32" s="28"/>
    </row>
    <row r="33" spans="1:8" ht="28" customHeight="1" x14ac:dyDescent="0.2">
      <c r="A33" s="22">
        <v>41275.9375</v>
      </c>
      <c r="B33" s="26"/>
      <c r="C33" s="27"/>
      <c r="D33" s="34"/>
      <c r="E33" s="42"/>
      <c r="F33" s="30"/>
      <c r="G33" s="28"/>
      <c r="H33" s="28"/>
    </row>
    <row r="34" spans="1:8" ht="28" customHeight="1" x14ac:dyDescent="0.2">
      <c r="A34" s="22">
        <v>41275.958333333336</v>
      </c>
      <c r="B34" s="26"/>
      <c r="C34" s="27"/>
      <c r="D34" s="34"/>
      <c r="E34" s="42"/>
      <c r="F34" s="30"/>
      <c r="G34" s="28"/>
      <c r="H34" s="28"/>
    </row>
    <row r="35" spans="1:8" ht="28" customHeight="1" x14ac:dyDescent="0.2">
      <c r="A35" s="23"/>
      <c r="B35" s="21"/>
      <c r="C35" s="21"/>
      <c r="D35" s="21"/>
      <c r="E35" s="21"/>
      <c r="F35" s="21"/>
      <c r="G35" s="21"/>
      <c r="H35" s="21"/>
    </row>
    <row r="36" spans="1:8" ht="28" customHeight="1" x14ac:dyDescent="0.2">
      <c r="A36" s="23"/>
      <c r="B36" s="21"/>
      <c r="C36" s="64" t="s">
        <v>86</v>
      </c>
      <c r="D36" s="65" t="s">
        <v>87</v>
      </c>
      <c r="E36" s="66" t="s">
        <v>1</v>
      </c>
      <c r="F36" s="24" t="s">
        <v>88</v>
      </c>
      <c r="G36" s="21"/>
      <c r="H36" s="21"/>
    </row>
  </sheetData>
  <mergeCells count="5">
    <mergeCell ref="B29:B30"/>
    <mergeCell ref="E13:E15"/>
    <mergeCell ref="G8:G9"/>
    <mergeCell ref="F14:F15"/>
    <mergeCell ref="D10:D12"/>
  </mergeCells>
  <phoneticPr fontId="10" type="noConversion"/>
  <pageMargins left="0" right="0" top="0" bottom="0" header="0" footer="0"/>
  <pageSetup scale="73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13-Week Summary</vt:lpstr>
      <vt:lpstr>Common Info</vt:lpstr>
      <vt:lpstr>licensed interviews</vt:lpstr>
      <vt:lpstr>non-licensed interviews</vt:lpstr>
      <vt:lpstr>Total Building Only</vt:lpstr>
      <vt:lpstr>Pacific Time Schedule</vt:lpstr>
      <vt:lpstr>Mountain Time Schedule</vt:lpstr>
      <vt:lpstr>Central Time Schedule</vt:lpstr>
      <vt:lpstr>Eastern Time Schedule</vt:lpstr>
      <vt:lpstr>Schedule Example</vt:lpstr>
      <vt:lpstr>'Common Info'!AnnualCalc</vt:lpstr>
      <vt:lpstr>'Common Info'!Carriers</vt:lpstr>
      <vt:lpstr>'Common Info'!LeadSrc</vt:lpstr>
      <vt:lpstr>'Common Info'!PremiumMode</vt:lpstr>
      <vt:lpstr>'13-Week Summary'!Print_Area</vt:lpstr>
      <vt:lpstr>'licensed interviews'!Print_Area</vt:lpstr>
      <vt:lpstr>'non-licensed interviews'!Print_Area</vt:lpstr>
      <vt:lpstr>'Total Building Only'!Print_Area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Fitz Fitzgerald</cp:lastModifiedBy>
  <cp:revision/>
  <cp:lastPrinted>2019-11-22T20:41:32Z</cp:lastPrinted>
  <dcterms:created xsi:type="dcterms:W3CDTF">2013-04-05T13:08:42Z</dcterms:created>
  <dcterms:modified xsi:type="dcterms:W3CDTF">2020-12-03T05:15:44Z</dcterms:modified>
</cp:coreProperties>
</file>